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8" yWindow="-12" windowWidth="24240" windowHeight="1274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AO168" i="1" l="1"/>
  <c r="AO167" i="1"/>
  <c r="AO164" i="1"/>
  <c r="AO161" i="1"/>
  <c r="AO160" i="1"/>
  <c r="AO141" i="1"/>
  <c r="AO127" i="1"/>
  <c r="AO115" i="1"/>
  <c r="AO102" i="1"/>
  <c r="AO84" i="1"/>
  <c r="AO59" i="1"/>
  <c r="AO47" i="1"/>
  <c r="AO32" i="1"/>
  <c r="AO17" i="1"/>
  <c r="AM161" i="1" l="1"/>
  <c r="AM160" i="1"/>
  <c r="AK160" i="1"/>
  <c r="AK161" i="1" l="1"/>
  <c r="AI161" i="1"/>
  <c r="AI160" i="1"/>
  <c r="AG161" i="1" l="1"/>
  <c r="AG160" i="1"/>
  <c r="O161" i="1" l="1"/>
  <c r="R163" i="1" s="1"/>
  <c r="O160" i="1" l="1"/>
  <c r="J98" i="1" l="1"/>
  <c r="D23" i="1"/>
  <c r="G23" i="1"/>
  <c r="J23" i="1"/>
  <c r="M23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V111" i="1"/>
  <c r="V112" i="1"/>
  <c r="V113" i="1"/>
  <c r="V114" i="1"/>
  <c r="V110" i="1"/>
  <c r="S110" i="1"/>
  <c r="S111" i="1"/>
  <c r="S112" i="1"/>
  <c r="S113" i="1"/>
  <c r="S114" i="1"/>
  <c r="S109" i="1"/>
  <c r="P109" i="1"/>
  <c r="P110" i="1"/>
  <c r="P111" i="1"/>
  <c r="P112" i="1"/>
  <c r="P113" i="1"/>
  <c r="P114" i="1"/>
  <c r="P108" i="1"/>
  <c r="M109" i="1"/>
  <c r="M110" i="1"/>
  <c r="M111" i="1"/>
  <c r="M112" i="1"/>
  <c r="M115" i="1" s="1"/>
  <c r="M113" i="1"/>
  <c r="M114" i="1"/>
  <c r="M108" i="1"/>
  <c r="J109" i="1"/>
  <c r="J110" i="1"/>
  <c r="J111" i="1"/>
  <c r="J112" i="1"/>
  <c r="J113" i="1"/>
  <c r="J114" i="1"/>
  <c r="J108" i="1"/>
  <c r="G109" i="1"/>
  <c r="G110" i="1"/>
  <c r="G111" i="1"/>
  <c r="G112" i="1"/>
  <c r="G113" i="1"/>
  <c r="G114" i="1"/>
  <c r="G108" i="1"/>
  <c r="D109" i="1"/>
  <c r="D110" i="1"/>
  <c r="D111" i="1"/>
  <c r="D112" i="1"/>
  <c r="D113" i="1"/>
  <c r="D114" i="1"/>
  <c r="D108" i="1"/>
  <c r="AD15" i="1"/>
  <c r="AD14" i="1"/>
  <c r="AB9" i="1"/>
  <c r="AB10" i="1"/>
  <c r="AB11" i="1"/>
  <c r="AB12" i="1"/>
  <c r="AB13" i="1"/>
  <c r="AB14" i="1"/>
  <c r="AB15" i="1"/>
  <c r="Y9" i="1"/>
  <c r="Y10" i="1"/>
  <c r="Y11" i="1"/>
  <c r="Y12" i="1"/>
  <c r="Y13" i="1"/>
  <c r="Y14" i="1"/>
  <c r="Y15" i="1"/>
  <c r="V5" i="1"/>
  <c r="V6" i="1"/>
  <c r="V7" i="1"/>
  <c r="V8" i="1"/>
  <c r="V9" i="1"/>
  <c r="V10" i="1"/>
  <c r="V11" i="1"/>
  <c r="V12" i="1"/>
  <c r="V13" i="1"/>
  <c r="V14" i="1"/>
  <c r="V15" i="1"/>
  <c r="S5" i="1"/>
  <c r="S6" i="1"/>
  <c r="S7" i="1"/>
  <c r="S8" i="1"/>
  <c r="S9" i="1"/>
  <c r="S10" i="1"/>
  <c r="S11" i="1"/>
  <c r="S12" i="1"/>
  <c r="S13" i="1"/>
  <c r="S14" i="1"/>
  <c r="S15" i="1"/>
  <c r="P5" i="1"/>
  <c r="P6" i="1"/>
  <c r="P7" i="1"/>
  <c r="P8" i="1"/>
  <c r="P9" i="1"/>
  <c r="P10" i="1"/>
  <c r="P11" i="1"/>
  <c r="P12" i="1"/>
  <c r="P13" i="1"/>
  <c r="P14" i="1"/>
  <c r="P15" i="1"/>
  <c r="M5" i="1"/>
  <c r="M6" i="1"/>
  <c r="M7" i="1"/>
  <c r="M8" i="1"/>
  <c r="M9" i="1"/>
  <c r="M10" i="1"/>
  <c r="M11" i="1"/>
  <c r="M12" i="1"/>
  <c r="M13" i="1"/>
  <c r="M14" i="1"/>
  <c r="M15" i="1"/>
  <c r="J5" i="1"/>
  <c r="J6" i="1"/>
  <c r="J7" i="1"/>
  <c r="J8" i="1"/>
  <c r="J9" i="1"/>
  <c r="J10" i="1"/>
  <c r="J11" i="1"/>
  <c r="J12" i="1"/>
  <c r="J13" i="1"/>
  <c r="J14" i="1"/>
  <c r="J15" i="1"/>
  <c r="G5" i="1"/>
  <c r="G6" i="1"/>
  <c r="G7" i="1"/>
  <c r="G8" i="1"/>
  <c r="G9" i="1"/>
  <c r="G10" i="1"/>
  <c r="G11" i="1"/>
  <c r="G12" i="1"/>
  <c r="G13" i="1"/>
  <c r="G14" i="1"/>
  <c r="G15" i="1"/>
  <c r="D5" i="1"/>
  <c r="D6" i="1"/>
  <c r="D7" i="1"/>
  <c r="D8" i="1"/>
  <c r="D9" i="1"/>
  <c r="D10" i="1"/>
  <c r="D11" i="1"/>
  <c r="D12" i="1"/>
  <c r="D13" i="1"/>
  <c r="D14" i="1"/>
  <c r="D15" i="1"/>
  <c r="AD16" i="1"/>
  <c r="AD13" i="1"/>
  <c r="AD12" i="1"/>
  <c r="AD11" i="1"/>
  <c r="AD10" i="1"/>
  <c r="AD9" i="1"/>
  <c r="AD8" i="1"/>
  <c r="AB8" i="1"/>
  <c r="Y8" i="1"/>
  <c r="AD7" i="1"/>
  <c r="AB7" i="1"/>
  <c r="Y7" i="1"/>
  <c r="AD6" i="1"/>
  <c r="AB6" i="1"/>
  <c r="Y6" i="1"/>
  <c r="AD5" i="1"/>
  <c r="AB5" i="1"/>
  <c r="Y5" i="1"/>
  <c r="AD4" i="1"/>
  <c r="AB4" i="1"/>
  <c r="Y4" i="1"/>
  <c r="Y16" i="1" s="1"/>
  <c r="V4" i="1"/>
  <c r="S4" i="1"/>
  <c r="P4" i="1"/>
  <c r="M4" i="1"/>
  <c r="J4" i="1"/>
  <c r="G4" i="1"/>
  <c r="D4" i="1"/>
  <c r="AB16" i="1"/>
  <c r="S147" i="1"/>
  <c r="S148" i="1"/>
  <c r="S149" i="1"/>
  <c r="S150" i="1"/>
  <c r="S151" i="1"/>
  <c r="S152" i="1"/>
  <c r="P147" i="1"/>
  <c r="P148" i="1"/>
  <c r="P149" i="1"/>
  <c r="P150" i="1"/>
  <c r="P151" i="1"/>
  <c r="P152" i="1"/>
  <c r="M147" i="1"/>
  <c r="M148" i="1"/>
  <c r="M149" i="1"/>
  <c r="M150" i="1"/>
  <c r="M151" i="1"/>
  <c r="M152" i="1"/>
  <c r="J147" i="1"/>
  <c r="J148" i="1"/>
  <c r="J149" i="1"/>
  <c r="J150" i="1"/>
  <c r="J151" i="1"/>
  <c r="J152" i="1"/>
  <c r="G147" i="1"/>
  <c r="G148" i="1"/>
  <c r="G149" i="1"/>
  <c r="G150" i="1"/>
  <c r="G151" i="1"/>
  <c r="G152" i="1"/>
  <c r="D147" i="1"/>
  <c r="D148" i="1"/>
  <c r="D149" i="1"/>
  <c r="D150" i="1"/>
  <c r="D151" i="1"/>
  <c r="D152" i="1"/>
  <c r="V76" i="1"/>
  <c r="Y76" i="1" s="1"/>
  <c r="V77" i="1"/>
  <c r="V78" i="1"/>
  <c r="V79" i="1"/>
  <c r="V80" i="1"/>
  <c r="V81" i="1"/>
  <c r="V82" i="1"/>
  <c r="S77" i="1"/>
  <c r="S78" i="1"/>
  <c r="S79" i="1"/>
  <c r="S80" i="1"/>
  <c r="S81" i="1"/>
  <c r="S82" i="1"/>
  <c r="S83" i="1"/>
  <c r="S76" i="1"/>
  <c r="M82" i="1"/>
  <c r="P39" i="1"/>
  <c r="S39" i="1" s="1"/>
  <c r="P40" i="1"/>
  <c r="S40" i="1" s="1"/>
  <c r="P43" i="1"/>
  <c r="P44" i="1"/>
  <c r="P45" i="1"/>
  <c r="P46" i="1"/>
  <c r="P38" i="1"/>
  <c r="V91" i="1"/>
  <c r="V92" i="1"/>
  <c r="Y92" i="1"/>
  <c r="AB92" i="1" s="1"/>
  <c r="V93" i="1"/>
  <c r="V94" i="1"/>
  <c r="V95" i="1"/>
  <c r="V96" i="1"/>
  <c r="V97" i="1"/>
  <c r="V98" i="1"/>
  <c r="V99" i="1"/>
  <c r="V100" i="1"/>
  <c r="Y100" i="1" s="1"/>
  <c r="AB100" i="1" s="1"/>
  <c r="V101" i="1"/>
  <c r="V90" i="1"/>
  <c r="S91" i="1"/>
  <c r="S92" i="1"/>
  <c r="S93" i="1"/>
  <c r="S94" i="1"/>
  <c r="S95" i="1"/>
  <c r="S96" i="1"/>
  <c r="S97" i="1"/>
  <c r="S98" i="1"/>
  <c r="S99" i="1"/>
  <c r="S100" i="1"/>
  <c r="S101" i="1"/>
  <c r="S90" i="1"/>
  <c r="P95" i="1"/>
  <c r="P91" i="1"/>
  <c r="P92" i="1"/>
  <c r="P96" i="1"/>
  <c r="P97" i="1"/>
  <c r="P98" i="1"/>
  <c r="P99" i="1"/>
  <c r="P100" i="1"/>
  <c r="P101" i="1"/>
  <c r="P90" i="1"/>
  <c r="V122" i="1"/>
  <c r="V123" i="1"/>
  <c r="V124" i="1"/>
  <c r="V125" i="1"/>
  <c r="V126" i="1"/>
  <c r="S122" i="1"/>
  <c r="S123" i="1"/>
  <c r="S124" i="1"/>
  <c r="S125" i="1"/>
  <c r="S126" i="1"/>
  <c r="S121" i="1"/>
  <c r="V53" i="1"/>
  <c r="V54" i="1"/>
  <c r="V55" i="1"/>
  <c r="V56" i="1"/>
  <c r="S54" i="1"/>
  <c r="S59" i="1" s="1"/>
  <c r="S55" i="1"/>
  <c r="S56" i="1"/>
  <c r="S57" i="1"/>
  <c r="S58" i="1"/>
  <c r="S53" i="1"/>
  <c r="P53" i="1"/>
  <c r="P54" i="1"/>
  <c r="P55" i="1"/>
  <c r="P56" i="1"/>
  <c r="V24" i="1"/>
  <c r="Y24" i="1" s="1"/>
  <c r="AB24" i="1" s="1"/>
  <c r="V25" i="1"/>
  <c r="V26" i="1"/>
  <c r="V28" i="1"/>
  <c r="V29" i="1"/>
  <c r="V30" i="1"/>
  <c r="Y30" i="1" s="1"/>
  <c r="AB30" i="1" s="1"/>
  <c r="V31" i="1"/>
  <c r="S24" i="1"/>
  <c r="S25" i="1"/>
  <c r="S26" i="1"/>
  <c r="S27" i="1"/>
  <c r="S28" i="1"/>
  <c r="S29" i="1"/>
  <c r="S30" i="1"/>
  <c r="S31" i="1"/>
  <c r="S23" i="1"/>
  <c r="D53" i="1"/>
  <c r="G53" i="1"/>
  <c r="J53" i="1"/>
  <c r="M53" i="1"/>
  <c r="D57" i="1"/>
  <c r="G57" i="1"/>
  <c r="J57" i="1"/>
  <c r="M57" i="1"/>
  <c r="P57" i="1"/>
  <c r="D58" i="1"/>
  <c r="G58" i="1"/>
  <c r="J58" i="1"/>
  <c r="M58" i="1"/>
  <c r="P58" i="1"/>
  <c r="D54" i="1"/>
  <c r="G54" i="1"/>
  <c r="D55" i="1"/>
  <c r="J56" i="1"/>
  <c r="D90" i="1"/>
  <c r="AC90" i="1" s="1"/>
  <c r="G90" i="1"/>
  <c r="J90" i="1"/>
  <c r="M90" i="1"/>
  <c r="D91" i="1"/>
  <c r="G91" i="1"/>
  <c r="J91" i="1"/>
  <c r="M91" i="1"/>
  <c r="D95" i="1"/>
  <c r="D65" i="1"/>
  <c r="G66" i="1"/>
  <c r="D69" i="1"/>
  <c r="G69" i="1"/>
  <c r="J69" i="1"/>
  <c r="M69" i="1"/>
  <c r="D78" i="1"/>
  <c r="J77" i="1"/>
  <c r="D38" i="1"/>
  <c r="D39" i="1"/>
  <c r="G39" i="1"/>
  <c r="D40" i="1"/>
  <c r="G40" i="1"/>
  <c r="J40" i="1"/>
  <c r="D41" i="1"/>
  <c r="AD53" i="1"/>
  <c r="AD57" i="1"/>
  <c r="AD58" i="1"/>
  <c r="AD54" i="1"/>
  <c r="AD55" i="1"/>
  <c r="AD56" i="1"/>
  <c r="AD90" i="1"/>
  <c r="AD91" i="1"/>
  <c r="AD95" i="1"/>
  <c r="AD108" i="1"/>
  <c r="AD109" i="1"/>
  <c r="AD110" i="1"/>
  <c r="AD111" i="1"/>
  <c r="AD112" i="1"/>
  <c r="AD113" i="1"/>
  <c r="AD114" i="1"/>
  <c r="AD147" i="1"/>
  <c r="AD148" i="1"/>
  <c r="AD149" i="1"/>
  <c r="AD150" i="1"/>
  <c r="AD151" i="1"/>
  <c r="AD152" i="1"/>
  <c r="AD65" i="1"/>
  <c r="AD66" i="1"/>
  <c r="AD69" i="1"/>
  <c r="AD78" i="1"/>
  <c r="AD77" i="1"/>
  <c r="AD38" i="1"/>
  <c r="AD39" i="1"/>
  <c r="AD40" i="1"/>
  <c r="AD41" i="1"/>
  <c r="V147" i="1"/>
  <c r="V152" i="1"/>
  <c r="V151" i="1"/>
  <c r="V150" i="1"/>
  <c r="V149" i="1"/>
  <c r="V148" i="1"/>
  <c r="AB148" i="1"/>
  <c r="V153" i="1"/>
  <c r="V154" i="1"/>
  <c r="S153" i="1"/>
  <c r="S154" i="1"/>
  <c r="P153" i="1"/>
  <c r="P155" i="1" s="1"/>
  <c r="P154" i="1"/>
  <c r="D153" i="1"/>
  <c r="D154" i="1"/>
  <c r="G153" i="1"/>
  <c r="G154" i="1"/>
  <c r="M153" i="1"/>
  <c r="M154" i="1"/>
  <c r="J153" i="1"/>
  <c r="J154" i="1"/>
  <c r="D76" i="1"/>
  <c r="G76" i="1"/>
  <c r="J76" i="1"/>
  <c r="M76" i="1"/>
  <c r="P76" i="1"/>
  <c r="D77" i="1"/>
  <c r="G77" i="1"/>
  <c r="M77" i="1"/>
  <c r="P77" i="1"/>
  <c r="G78" i="1"/>
  <c r="J78" i="1"/>
  <c r="M78" i="1"/>
  <c r="P78" i="1"/>
  <c r="D79" i="1"/>
  <c r="G79" i="1"/>
  <c r="J79" i="1"/>
  <c r="M79" i="1"/>
  <c r="P79" i="1"/>
  <c r="D80" i="1"/>
  <c r="G80" i="1"/>
  <c r="J80" i="1"/>
  <c r="M80" i="1"/>
  <c r="P80" i="1"/>
  <c r="D81" i="1"/>
  <c r="G81" i="1"/>
  <c r="J81" i="1"/>
  <c r="M81" i="1"/>
  <c r="P81" i="1"/>
  <c r="D82" i="1"/>
  <c r="G82" i="1"/>
  <c r="J82" i="1"/>
  <c r="P82" i="1"/>
  <c r="Y82" i="1"/>
  <c r="AB82" i="1"/>
  <c r="D83" i="1"/>
  <c r="G83" i="1"/>
  <c r="J83" i="1"/>
  <c r="M83" i="1"/>
  <c r="P83" i="1"/>
  <c r="V83" i="1"/>
  <c r="Y83" i="1"/>
  <c r="AB83" i="1"/>
  <c r="D139" i="1"/>
  <c r="G139" i="1"/>
  <c r="J139" i="1"/>
  <c r="M139" i="1"/>
  <c r="P139" i="1"/>
  <c r="S139" i="1"/>
  <c r="V139" i="1"/>
  <c r="Y139" i="1" s="1"/>
  <c r="AB139" i="1" s="1"/>
  <c r="D140" i="1"/>
  <c r="G140" i="1"/>
  <c r="J140" i="1"/>
  <c r="M140" i="1"/>
  <c r="P140" i="1"/>
  <c r="D135" i="1"/>
  <c r="G135" i="1"/>
  <c r="J135" i="1"/>
  <c r="M135" i="1"/>
  <c r="AC135" i="1" s="1"/>
  <c r="P135" i="1"/>
  <c r="S135" i="1"/>
  <c r="D136" i="1"/>
  <c r="G136" i="1"/>
  <c r="J136" i="1"/>
  <c r="M136" i="1"/>
  <c r="P136" i="1"/>
  <c r="S136" i="1"/>
  <c r="V136" i="1"/>
  <c r="D137" i="1"/>
  <c r="G137" i="1"/>
  <c r="J137" i="1"/>
  <c r="M137" i="1"/>
  <c r="P137" i="1"/>
  <c r="S137" i="1"/>
  <c r="V137" i="1"/>
  <c r="D138" i="1"/>
  <c r="G138" i="1"/>
  <c r="G141" i="1" s="1"/>
  <c r="J138" i="1"/>
  <c r="M138" i="1"/>
  <c r="P138" i="1"/>
  <c r="S138" i="1"/>
  <c r="V138" i="1"/>
  <c r="Y138" i="1" s="1"/>
  <c r="AD139" i="1"/>
  <c r="AD140" i="1"/>
  <c r="AD135" i="1"/>
  <c r="AD136" i="1"/>
  <c r="AD137" i="1"/>
  <c r="AD138" i="1"/>
  <c r="S140" i="1"/>
  <c r="G65" i="1"/>
  <c r="J65" i="1"/>
  <c r="M65" i="1"/>
  <c r="D66" i="1"/>
  <c r="J66" i="1"/>
  <c r="M66" i="1"/>
  <c r="D67" i="1"/>
  <c r="G67" i="1"/>
  <c r="J67" i="1"/>
  <c r="M67" i="1"/>
  <c r="D68" i="1"/>
  <c r="G68" i="1"/>
  <c r="J68" i="1"/>
  <c r="M68" i="1"/>
  <c r="M40" i="1"/>
  <c r="G41" i="1"/>
  <c r="J41" i="1"/>
  <c r="M41" i="1"/>
  <c r="J39" i="1"/>
  <c r="M39" i="1"/>
  <c r="G38" i="1"/>
  <c r="J38" i="1"/>
  <c r="M38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92" i="1"/>
  <c r="G92" i="1"/>
  <c r="J92" i="1"/>
  <c r="M92" i="1"/>
  <c r="D93" i="1"/>
  <c r="G93" i="1"/>
  <c r="J93" i="1"/>
  <c r="M93" i="1"/>
  <c r="D94" i="1"/>
  <c r="G94" i="1"/>
  <c r="J94" i="1"/>
  <c r="M94" i="1"/>
  <c r="G95" i="1"/>
  <c r="J95" i="1"/>
  <c r="M95" i="1"/>
  <c r="D96" i="1"/>
  <c r="G96" i="1"/>
  <c r="J96" i="1"/>
  <c r="M96" i="1"/>
  <c r="D97" i="1"/>
  <c r="G97" i="1"/>
  <c r="J97" i="1"/>
  <c r="M97" i="1"/>
  <c r="D98" i="1"/>
  <c r="G98" i="1"/>
  <c r="M98" i="1"/>
  <c r="D99" i="1"/>
  <c r="G99" i="1"/>
  <c r="J99" i="1"/>
  <c r="M99" i="1"/>
  <c r="D100" i="1"/>
  <c r="G100" i="1"/>
  <c r="J100" i="1"/>
  <c r="M100" i="1"/>
  <c r="D101" i="1"/>
  <c r="G101" i="1"/>
  <c r="J101" i="1"/>
  <c r="M101" i="1"/>
  <c r="D121" i="1"/>
  <c r="AC121" i="1" s="1"/>
  <c r="G121" i="1"/>
  <c r="J121" i="1"/>
  <c r="M121" i="1"/>
  <c r="P121" i="1"/>
  <c r="D122" i="1"/>
  <c r="G122" i="1"/>
  <c r="J122" i="1"/>
  <c r="M122" i="1"/>
  <c r="D123" i="1"/>
  <c r="G123" i="1"/>
  <c r="J123" i="1"/>
  <c r="M123" i="1"/>
  <c r="D124" i="1"/>
  <c r="G124" i="1"/>
  <c r="J124" i="1"/>
  <c r="M124" i="1"/>
  <c r="D125" i="1"/>
  <c r="G125" i="1"/>
  <c r="G127" i="1" s="1"/>
  <c r="J125" i="1"/>
  <c r="J127" i="1" s="1"/>
  <c r="M125" i="1"/>
  <c r="D126" i="1"/>
  <c r="G126" i="1"/>
  <c r="J126" i="1"/>
  <c r="M126" i="1"/>
  <c r="AC126" i="1" s="1"/>
  <c r="J54" i="1"/>
  <c r="M54" i="1"/>
  <c r="G55" i="1"/>
  <c r="J55" i="1"/>
  <c r="M55" i="1"/>
  <c r="D56" i="1"/>
  <c r="G56" i="1"/>
  <c r="M56" i="1"/>
  <c r="P23" i="1"/>
  <c r="P24" i="1"/>
  <c r="AC24" i="1" s="1"/>
  <c r="P25" i="1"/>
  <c r="P26" i="1"/>
  <c r="P27" i="1"/>
  <c r="AC27" i="1" s="1"/>
  <c r="P28" i="1"/>
  <c r="D29" i="1"/>
  <c r="G29" i="1"/>
  <c r="J29" i="1"/>
  <c r="M29" i="1"/>
  <c r="P29" i="1"/>
  <c r="D30" i="1"/>
  <c r="G30" i="1"/>
  <c r="J30" i="1"/>
  <c r="M30" i="1"/>
  <c r="D31" i="1"/>
  <c r="G31" i="1"/>
  <c r="J31" i="1"/>
  <c r="M31" i="1"/>
  <c r="P31" i="1"/>
  <c r="V135" i="1"/>
  <c r="V140" i="1"/>
  <c r="Y140" i="1" s="1"/>
  <c r="AB140" i="1" s="1"/>
  <c r="AD30" i="1"/>
  <c r="P115" i="1"/>
  <c r="Y114" i="1"/>
  <c r="AB114" i="1"/>
  <c r="AD67" i="1"/>
  <c r="AD68" i="1"/>
  <c r="AD76" i="1"/>
  <c r="AD79" i="1"/>
  <c r="AD80" i="1"/>
  <c r="AD81" i="1"/>
  <c r="AD82" i="1"/>
  <c r="AD83" i="1"/>
  <c r="AD42" i="1"/>
  <c r="AD43" i="1"/>
  <c r="AD44" i="1"/>
  <c r="AD45" i="1"/>
  <c r="AD46" i="1"/>
  <c r="AD47" i="1"/>
  <c r="Y46" i="1"/>
  <c r="AB46" i="1" s="1"/>
  <c r="S46" i="1"/>
  <c r="Y45" i="1"/>
  <c r="AB45" i="1" s="1"/>
  <c r="S45" i="1"/>
  <c r="Y44" i="1"/>
  <c r="AB44" i="1" s="1"/>
  <c r="S44" i="1"/>
  <c r="Y43" i="1"/>
  <c r="AB43" i="1"/>
  <c r="S43" i="1"/>
  <c r="Y40" i="1"/>
  <c r="AB40" i="1" s="1"/>
  <c r="Y39" i="1"/>
  <c r="AB39" i="1" s="1"/>
  <c r="Y38" i="1"/>
  <c r="AB38" i="1"/>
  <c r="S38" i="1"/>
  <c r="AD121" i="1"/>
  <c r="AD122" i="1"/>
  <c r="AD123" i="1"/>
  <c r="AD124" i="1"/>
  <c r="AD125" i="1"/>
  <c r="AD126" i="1"/>
  <c r="V121" i="1"/>
  <c r="Y121" i="1" s="1"/>
  <c r="AB121" i="1" s="1"/>
  <c r="Y58" i="1"/>
  <c r="AB58" i="1" s="1"/>
  <c r="V58" i="1"/>
  <c r="Y57" i="1"/>
  <c r="AB57" i="1" s="1"/>
  <c r="Y32" i="1"/>
  <c r="Y31" i="1"/>
  <c r="AB31" i="1" s="1"/>
  <c r="Y29" i="1"/>
  <c r="AB29" i="1" s="1"/>
  <c r="Y28" i="1"/>
  <c r="AB28" i="1" s="1"/>
  <c r="Y27" i="1"/>
  <c r="AB27" i="1"/>
  <c r="AB112" i="1"/>
  <c r="AB111" i="1"/>
  <c r="AB110" i="1"/>
  <c r="AB109" i="1"/>
  <c r="AB149" i="1"/>
  <c r="AB150" i="1"/>
  <c r="AB151" i="1"/>
  <c r="AB152" i="1"/>
  <c r="AB153" i="1"/>
  <c r="AB154" i="1"/>
  <c r="Y65" i="1"/>
  <c r="AB65" i="1"/>
  <c r="Y66" i="1"/>
  <c r="AB66" i="1" s="1"/>
  <c r="Y67" i="1"/>
  <c r="AB67" i="1" s="1"/>
  <c r="Y68" i="1"/>
  <c r="AB68" i="1" s="1"/>
  <c r="Y69" i="1"/>
  <c r="AB69" i="1" s="1"/>
  <c r="Y77" i="1"/>
  <c r="AB77" i="1" s="1"/>
  <c r="Y78" i="1"/>
  <c r="AB78" i="1" s="1"/>
  <c r="Y79" i="1"/>
  <c r="AB79" i="1" s="1"/>
  <c r="Y80" i="1"/>
  <c r="AB80" i="1"/>
  <c r="Y81" i="1"/>
  <c r="AB81" i="1" s="1"/>
  <c r="Y101" i="1"/>
  <c r="AB101" i="1" s="1"/>
  <c r="Y99" i="1"/>
  <c r="AB99" i="1" s="1"/>
  <c r="Y98" i="1"/>
  <c r="AB98" i="1" s="1"/>
  <c r="Y97" i="1"/>
  <c r="AB97" i="1" s="1"/>
  <c r="Y96" i="1"/>
  <c r="AB96" i="1" s="1"/>
  <c r="Y95" i="1"/>
  <c r="AB95" i="1" s="1"/>
  <c r="Y91" i="1"/>
  <c r="AB91" i="1" s="1"/>
  <c r="Y90" i="1"/>
  <c r="AB90" i="1" s="1"/>
  <c r="Y122" i="1"/>
  <c r="AB122" i="1"/>
  <c r="Y123" i="1"/>
  <c r="AB123" i="1" s="1"/>
  <c r="Y124" i="1"/>
  <c r="AB124" i="1" s="1"/>
  <c r="Y125" i="1"/>
  <c r="AB125" i="1" s="1"/>
  <c r="Y126" i="1"/>
  <c r="AB126" i="1" s="1"/>
  <c r="Y53" i="1"/>
  <c r="AB53" i="1" s="1"/>
  <c r="Y54" i="1"/>
  <c r="AB54" i="1" s="1"/>
  <c r="Y55" i="1"/>
  <c r="AB55" i="1" s="1"/>
  <c r="Y56" i="1"/>
  <c r="AB56" i="1" s="1"/>
  <c r="V23" i="1"/>
  <c r="Y23" i="1" s="1"/>
  <c r="AB23" i="1" s="1"/>
  <c r="Y25" i="1"/>
  <c r="AB25" i="1" s="1"/>
  <c r="Y26" i="1"/>
  <c r="AB26" i="1" s="1"/>
  <c r="V109" i="1"/>
  <c r="Y155" i="1"/>
  <c r="AD141" i="1"/>
  <c r="AD94" i="1"/>
  <c r="AD93" i="1"/>
  <c r="AD153" i="1"/>
  <c r="AD154" i="1"/>
  <c r="AD155" i="1"/>
  <c r="AD70" i="1"/>
  <c r="S65" i="1"/>
  <c r="S66" i="1"/>
  <c r="S67" i="1"/>
  <c r="S68" i="1"/>
  <c r="S69" i="1"/>
  <c r="P70" i="1"/>
  <c r="AD23" i="1"/>
  <c r="AD24" i="1"/>
  <c r="AD25" i="1"/>
  <c r="AD26" i="1"/>
  <c r="AD27" i="1"/>
  <c r="AD28" i="1"/>
  <c r="AD29" i="1"/>
  <c r="AD31" i="1"/>
  <c r="AD32" i="1"/>
  <c r="AD84" i="1"/>
  <c r="AD92" i="1"/>
  <c r="AD96" i="1"/>
  <c r="AD97" i="1"/>
  <c r="AD98" i="1"/>
  <c r="AD99" i="1"/>
  <c r="AD100" i="1"/>
  <c r="AD101" i="1"/>
  <c r="AD102" i="1"/>
  <c r="AD127" i="1"/>
  <c r="P127" i="1"/>
  <c r="AD59" i="1"/>
  <c r="S84" i="1"/>
  <c r="AC151" i="1"/>
  <c r="D155" i="1"/>
  <c r="AC53" i="1"/>
  <c r="M141" i="1"/>
  <c r="AC140" i="1"/>
  <c r="AC101" i="1"/>
  <c r="AC69" i="1"/>
  <c r="AC57" i="1"/>
  <c r="AC46" i="1"/>
  <c r="S141" i="1"/>
  <c r="AC28" i="1"/>
  <c r="V102" i="1"/>
  <c r="P141" i="1"/>
  <c r="S102" i="1"/>
  <c r="AC29" i="1"/>
  <c r="AC43" i="1"/>
  <c r="AC154" i="1"/>
  <c r="AC81" i="1"/>
  <c r="AC41" i="1"/>
  <c r="AC136" i="1"/>
  <c r="AC99" i="1"/>
  <c r="V155" i="1"/>
  <c r="AC149" i="1"/>
  <c r="P102" i="1"/>
  <c r="P84" i="1"/>
  <c r="AC25" i="1"/>
  <c r="AC96" i="1"/>
  <c r="G70" i="1"/>
  <c r="M59" i="1"/>
  <c r="M32" i="1"/>
  <c r="AC26" i="1"/>
  <c r="AC23" i="1"/>
  <c r="P32" i="1"/>
  <c r="AC114" i="1" l="1"/>
  <c r="AC76" i="1"/>
  <c r="AC113" i="1"/>
  <c r="Y70" i="1"/>
  <c r="S70" i="1"/>
  <c r="AC124" i="1"/>
  <c r="M127" i="1"/>
  <c r="AC153" i="1"/>
  <c r="Y127" i="1"/>
  <c r="J70" i="1"/>
  <c r="AC80" i="1"/>
  <c r="S115" i="1"/>
  <c r="AC45" i="1"/>
  <c r="AC139" i="1"/>
  <c r="J32" i="1"/>
  <c r="AC100" i="1"/>
  <c r="AC42" i="1"/>
  <c r="AC58" i="1"/>
  <c r="AC31" i="1"/>
  <c r="AC83" i="1"/>
  <c r="S127" i="1"/>
  <c r="AC97" i="1"/>
  <c r="P59" i="1"/>
  <c r="G59" i="1"/>
  <c r="Y59" i="1"/>
  <c r="AC44" i="1"/>
  <c r="AC30" i="1"/>
  <c r="AC32" i="1" s="1"/>
  <c r="S32" i="1"/>
  <c r="AC54" i="1"/>
  <c r="AC65" i="1"/>
  <c r="AC147" i="1"/>
  <c r="G155" i="1"/>
  <c r="AC150" i="1"/>
  <c r="AC148" i="1"/>
  <c r="S155" i="1"/>
  <c r="J155" i="1"/>
  <c r="M155" i="1"/>
  <c r="AC152" i="1"/>
  <c r="AC156" i="1"/>
  <c r="D141" i="1"/>
  <c r="G84" i="1"/>
  <c r="W109" i="1"/>
  <c r="Y109" i="1" s="1"/>
  <c r="G47" i="1"/>
  <c r="D127" i="1"/>
  <c r="D84" i="1"/>
  <c r="G102" i="1"/>
  <c r="AC109" i="1"/>
  <c r="AC77" i="1"/>
  <c r="AC123" i="1"/>
  <c r="AC92" i="1"/>
  <c r="AC91" i="1"/>
  <c r="AC137" i="1"/>
  <c r="AC79" i="1"/>
  <c r="M84" i="1"/>
  <c r="AC122" i="1"/>
  <c r="AC110" i="1"/>
  <c r="J102" i="1"/>
  <c r="M102" i="1"/>
  <c r="W110" i="1"/>
  <c r="Y110" i="1" s="1"/>
  <c r="J59" i="1"/>
  <c r="AC14" i="1"/>
  <c r="Y84" i="1"/>
  <c r="AB76" i="1"/>
  <c r="AC138" i="1"/>
  <c r="AB138" i="1"/>
  <c r="AC125" i="1"/>
  <c r="AC56" i="1"/>
  <c r="AC95" i="1"/>
  <c r="G16" i="1"/>
  <c r="AC108" i="1"/>
  <c r="AC67" i="1"/>
  <c r="AC82" i="1"/>
  <c r="AC112" i="1"/>
  <c r="J47" i="1"/>
  <c r="Y137" i="1"/>
  <c r="D32" i="1"/>
  <c r="G115" i="1"/>
  <c r="AC128" i="1"/>
  <c r="M47" i="1"/>
  <c r="AC39" i="1"/>
  <c r="AC98" i="1"/>
  <c r="AC94" i="1"/>
  <c r="AC66" i="1"/>
  <c r="W112" i="1"/>
  <c r="Y112" i="1" s="1"/>
  <c r="J141" i="1"/>
  <c r="AC142" i="1"/>
  <c r="D59" i="1"/>
  <c r="AC111" i="1"/>
  <c r="AC13" i="1"/>
  <c r="AC40" i="1"/>
  <c r="P47" i="1"/>
  <c r="AC15" i="1"/>
  <c r="AC11" i="1"/>
  <c r="AC12" i="1"/>
  <c r="AC60" i="1"/>
  <c r="M16" i="1"/>
  <c r="AC78" i="1"/>
  <c r="J16" i="1"/>
  <c r="D16" i="1"/>
  <c r="J115" i="1"/>
  <c r="AC116" i="1"/>
  <c r="W111" i="1"/>
  <c r="Y111" i="1" s="1"/>
  <c r="D102" i="1"/>
  <c r="AC5" i="1"/>
  <c r="AC93" i="1"/>
  <c r="D115" i="1"/>
  <c r="AC9" i="1"/>
  <c r="S16" i="1"/>
  <c r="AC6" i="1"/>
  <c r="AC4" i="1"/>
  <c r="V16" i="1"/>
  <c r="G32" i="1"/>
  <c r="AC55" i="1"/>
  <c r="AC85" i="1"/>
  <c r="J84" i="1"/>
  <c r="D47" i="1"/>
  <c r="AC38" i="1"/>
  <c r="AC8" i="1"/>
  <c r="AC7" i="1"/>
  <c r="D70" i="1"/>
  <c r="AC33" i="1"/>
  <c r="AC68" i="1"/>
  <c r="AC103" i="1"/>
  <c r="AC48" i="1"/>
  <c r="M70" i="1"/>
  <c r="AC10" i="1"/>
  <c r="AC71" i="1"/>
  <c r="P16" i="1"/>
  <c r="AC18" i="1"/>
  <c r="AM32" i="1" l="1"/>
  <c r="AI32" i="1"/>
  <c r="AK32" i="1"/>
  <c r="AG32" i="1"/>
  <c r="AC59" i="1"/>
  <c r="AC164" i="1"/>
  <c r="AC155" i="1"/>
  <c r="AC141" i="1"/>
  <c r="AC84" i="1"/>
  <c r="AC127" i="1"/>
  <c r="AC102" i="1"/>
  <c r="AC115" i="1"/>
  <c r="AC70" i="1"/>
  <c r="AB137" i="1"/>
  <c r="Y141" i="1"/>
  <c r="AC47" i="1"/>
  <c r="AC17" i="1"/>
  <c r="AM102" i="1" l="1"/>
  <c r="AK102" i="1"/>
  <c r="AI102" i="1"/>
  <c r="AG102" i="1"/>
  <c r="AM127" i="1"/>
  <c r="AK127" i="1"/>
  <c r="AI127" i="1"/>
  <c r="AG127" i="1"/>
  <c r="AM17" i="1"/>
  <c r="AM164" i="1" s="1"/>
  <c r="AI17" i="1"/>
  <c r="AG17" i="1"/>
  <c r="AK17" i="1"/>
  <c r="AM84" i="1"/>
  <c r="AK84" i="1"/>
  <c r="AI84" i="1"/>
  <c r="AG84" i="1"/>
  <c r="AM47" i="1"/>
  <c r="AI47" i="1"/>
  <c r="AK47" i="1"/>
  <c r="AG47" i="1"/>
  <c r="AM141" i="1"/>
  <c r="AI141" i="1"/>
  <c r="AK141" i="1"/>
  <c r="AG141" i="1"/>
  <c r="AM59" i="1"/>
  <c r="AK59" i="1"/>
  <c r="AI59" i="1"/>
  <c r="AG59" i="1"/>
  <c r="AM115" i="1"/>
  <c r="AI115" i="1"/>
  <c r="AK115" i="1"/>
  <c r="AG115" i="1"/>
  <c r="R160" i="1"/>
  <c r="AC161" i="1"/>
  <c r="AK164" i="1" l="1"/>
  <c r="AI164" i="1"/>
  <c r="AM168" i="1"/>
  <c r="AM167" i="1"/>
  <c r="AG164" i="1"/>
  <c r="AK168" i="1" l="1"/>
  <c r="AK167" i="1"/>
  <c r="AI168" i="1"/>
  <c r="AI167" i="1"/>
  <c r="AG167" i="1"/>
  <c r="AG168" i="1"/>
</calcChain>
</file>

<file path=xl/sharedStrings.xml><?xml version="1.0" encoding="utf-8"?>
<sst xmlns="http://schemas.openxmlformats.org/spreadsheetml/2006/main" count="572" uniqueCount="53">
  <si>
    <t>WHITE PINE  VOLUME   FORM CLASS 80</t>
  </si>
  <si>
    <t>1 LOG</t>
  </si>
  <si>
    <t>1.5 LOG</t>
  </si>
  <si>
    <t>2 LOG</t>
  </si>
  <si>
    <t>2.5 LOG</t>
  </si>
  <si>
    <t>3 LOG</t>
  </si>
  <si>
    <t>3.5 LOG</t>
  </si>
  <si>
    <t>4 LOG</t>
  </si>
  <si>
    <t xml:space="preserve"> </t>
  </si>
  <si>
    <t>4.5 LOG</t>
  </si>
  <si>
    <t>5 LOG</t>
  </si>
  <si>
    <t>TOTAL</t>
  </si>
  <si>
    <t>DBH</t>
  </si>
  <si>
    <t>MBF/TREE</t>
  </si>
  <si>
    <t># TREES</t>
  </si>
  <si>
    <t>VOLUME</t>
  </si>
  <si>
    <t>BOARD FEET</t>
  </si>
  <si>
    <t>BF</t>
  </si>
  <si>
    <t>WHITE BIRCH VOLUME   FORM CLASS 78</t>
  </si>
  <si>
    <t>RED OAK  VOLUME   FORM CLASS 78</t>
  </si>
  <si>
    <t>RED MAPLE VOLUME   FORM CLASS 78</t>
  </si>
  <si>
    <t>WHITE ASH  FORM CLASS 80</t>
  </si>
  <si>
    <t>BLACK AND YELLOW BIRCH  VOLUME   FORM CLASS 78</t>
  </si>
  <si>
    <t>HARDWOOD PULP</t>
  </si>
  <si>
    <t># TREES</t>
    <phoneticPr fontId="0" type="noConversion"/>
  </si>
  <si>
    <t xml:space="preserve"> SUGAR MAPLE   FORM CLASS 79</t>
    <phoneticPr fontId="0" type="noConversion"/>
  </si>
  <si>
    <t>HEMLOCK PULP</t>
    <phoneticPr fontId="0" type="noConversion"/>
  </si>
  <si>
    <t>TOTAL</t>
    <phoneticPr fontId="0" type="noConversion"/>
  </si>
  <si>
    <t>VOLUME</t>
    <phoneticPr fontId="0" type="noConversion"/>
  </si>
  <si>
    <t># TREES</t>
    <phoneticPr fontId="0" type="noConversion"/>
  </si>
  <si>
    <t>HEMLOCK  FORM CLASS 76</t>
    <phoneticPr fontId="0" type="noConversion"/>
  </si>
  <si>
    <t>HICKORY  FORM CLASS 80</t>
  </si>
  <si>
    <t>cords</t>
  </si>
  <si>
    <t>commis</t>
  </si>
  <si>
    <t>1 cord hemlock weighs 2.4 tons</t>
  </si>
  <si>
    <t>tons</t>
  </si>
  <si>
    <t>add 1/2 cord per mbf of hardwood sawlogs to hardwood pulp est.</t>
  </si>
  <si>
    <t>ASPEN FORM CLASS 80</t>
  </si>
  <si>
    <t>BEECH VOLUME   FORM CLASS 78</t>
  </si>
  <si>
    <t>TREES &amp; TOPS</t>
  </si>
  <si>
    <t>gross</t>
  </si>
  <si>
    <t>net income</t>
  </si>
  <si>
    <t>Longview Offer</t>
  </si>
  <si>
    <t>Sam Garfield Offer</t>
  </si>
  <si>
    <t>NETE Offer</t>
  </si>
  <si>
    <t>S. Garfield</t>
  </si>
  <si>
    <t>Longview</t>
  </si>
  <si>
    <t>NETE</t>
  </si>
  <si>
    <t>TMG Offer</t>
  </si>
  <si>
    <t>TMG</t>
  </si>
  <si>
    <t>$ per MBF</t>
  </si>
  <si>
    <t>total / species</t>
  </si>
  <si>
    <t>Mark Coester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</si>
</sst>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color indexed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horizontal="left"/>
    </xf>
    <xf numFmtId="0" fontId="0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"/>
    </xf>
    <xf numFmtId="44" fontId="2" fillId="2" borderId="0" xfId="1" applyFont="1" applyFill="1"/>
    <xf numFmtId="0" fontId="5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44" fontId="4" fillId="2" borderId="0" xfId="1" applyFont="1" applyFill="1"/>
    <xf numFmtId="0" fontId="4" fillId="2" borderId="0" xfId="0" applyFont="1" applyFill="1"/>
    <xf numFmtId="44" fontId="4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44" fontId="0" fillId="2" borderId="0" xfId="1" applyFont="1" applyFill="1"/>
    <xf numFmtId="0" fontId="0" fillId="2" borderId="0" xfId="0" applyFill="1"/>
    <xf numFmtId="44" fontId="0" fillId="2" borderId="0" xfId="0" applyNumberFormat="1" applyFill="1"/>
    <xf numFmtId="44" fontId="2" fillId="2" borderId="0" xfId="0" applyNumberFormat="1" applyFont="1" applyFill="1"/>
    <xf numFmtId="44" fontId="5" fillId="2" borderId="0" xfId="1" applyFont="1" applyFill="1"/>
    <xf numFmtId="44" fontId="4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3"/>
  <sheetViews>
    <sheetView showZeros="0" tabSelected="1" topLeftCell="J117" zoomScaleNormal="100" workbookViewId="0">
      <selection activeCell="AO168" sqref="AO168"/>
    </sheetView>
  </sheetViews>
  <sheetFormatPr defaultColWidth="8.88671875" defaultRowHeight="13.2" x14ac:dyDescent="0.25"/>
  <cols>
    <col min="1" max="1" width="4.88671875" style="2" customWidth="1"/>
    <col min="2" max="2" width="10.44140625" style="2" hidden="1" customWidth="1"/>
    <col min="3" max="3" width="6.33203125" style="2" hidden="1" customWidth="1"/>
    <col min="4" max="4" width="17.88671875" style="2" customWidth="1"/>
    <col min="5" max="5" width="10.44140625" style="2" hidden="1" customWidth="1"/>
    <col min="6" max="6" width="8.6640625" style="2" hidden="1" customWidth="1"/>
    <col min="7" max="7" width="8.88671875" style="2"/>
    <col min="8" max="8" width="10.44140625" style="2" hidden="1" customWidth="1"/>
    <col min="9" max="9" width="8.6640625" style="2" hidden="1" customWidth="1"/>
    <col min="10" max="10" width="15.44140625" style="2" customWidth="1"/>
    <col min="11" max="11" width="10.44140625" style="2" hidden="1" customWidth="1"/>
    <col min="12" max="12" width="8.6640625" style="2" hidden="1" customWidth="1"/>
    <col min="13" max="13" width="8.88671875" style="2"/>
    <col min="14" max="14" width="10.44140625" style="2" hidden="1" customWidth="1"/>
    <col min="15" max="15" width="8.6640625" style="2" hidden="1" customWidth="1"/>
    <col min="16" max="16" width="8.88671875" style="2"/>
    <col min="17" max="17" width="10.44140625" style="2" hidden="1" customWidth="1"/>
    <col min="18" max="18" width="8.6640625" style="2" hidden="1" customWidth="1"/>
    <col min="19" max="19" width="8.88671875" style="2"/>
    <col min="20" max="20" width="10.44140625" style="2" hidden="1" customWidth="1"/>
    <col min="21" max="21" width="8.6640625" style="2" bestFit="1" customWidth="1"/>
    <col min="22" max="22" width="8.88671875" style="2"/>
    <col min="23" max="23" width="10.44140625" style="2" hidden="1" customWidth="1"/>
    <col min="24" max="24" width="8.6640625" style="2" hidden="1" customWidth="1"/>
    <col min="25" max="25" width="8.88671875" style="2" hidden="1" customWidth="1"/>
    <col min="26" max="26" width="10.44140625" style="2" hidden="1" customWidth="1"/>
    <col min="27" max="27" width="8.6640625" style="2" hidden="1" customWidth="1"/>
    <col min="28" max="28" width="8.88671875" style="2" customWidth="1"/>
    <col min="29" max="29" width="12.88671875" style="2" customWidth="1"/>
    <col min="30" max="30" width="8.6640625" style="2" bestFit="1" customWidth="1"/>
    <col min="31" max="31" width="8.88671875" style="2" customWidth="1"/>
    <col min="32" max="32" width="12.33203125" style="23" bestFit="1" customWidth="1"/>
    <col min="33" max="33" width="12.6640625" style="29" bestFit="1" customWidth="1"/>
    <col min="34" max="34" width="10.88671875" style="23" bestFit="1" customWidth="1"/>
    <col min="35" max="35" width="12.6640625" style="29" bestFit="1" customWidth="1"/>
    <col min="36" max="36" width="10.88671875" style="23" bestFit="1" customWidth="1"/>
    <col min="37" max="37" width="12.6640625" style="29" bestFit="1" customWidth="1"/>
    <col min="38" max="38" width="10.88671875" style="23" bestFit="1" customWidth="1"/>
    <col min="39" max="39" width="10.33203125" style="29" bestFit="1" customWidth="1"/>
    <col min="40" max="40" width="12.88671875" style="23" bestFit="1" customWidth="1"/>
    <col min="41" max="41" width="12.6640625" style="29" bestFit="1" customWidth="1"/>
    <col min="42" max="16384" width="8.88671875" style="2"/>
  </cols>
  <sheetData>
    <row r="1" spans="1:41" x14ac:dyDescent="0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AA1" s="1"/>
      <c r="AB1" s="1"/>
      <c r="AF1" s="36" t="s">
        <v>43</v>
      </c>
      <c r="AG1" s="37"/>
      <c r="AH1" s="37" t="s">
        <v>42</v>
      </c>
      <c r="AI1" s="37"/>
      <c r="AJ1" s="37" t="s">
        <v>44</v>
      </c>
      <c r="AK1" s="37"/>
      <c r="AL1" s="37" t="s">
        <v>48</v>
      </c>
      <c r="AM1" s="37"/>
      <c r="AN1" s="37" t="s">
        <v>52</v>
      </c>
      <c r="AO1" s="38"/>
    </row>
    <row r="2" spans="1:41" s="10" customFormat="1" x14ac:dyDescent="0.25">
      <c r="D2" s="10" t="s">
        <v>1</v>
      </c>
      <c r="G2" s="10" t="s">
        <v>2</v>
      </c>
      <c r="J2" s="10" t="s">
        <v>3</v>
      </c>
      <c r="M2" s="10" t="s">
        <v>4</v>
      </c>
      <c r="P2" s="10" t="s">
        <v>5</v>
      </c>
      <c r="S2" s="10" t="s">
        <v>6</v>
      </c>
      <c r="V2" s="10" t="s">
        <v>7</v>
      </c>
      <c r="W2" s="10" t="s">
        <v>8</v>
      </c>
      <c r="Y2" s="10" t="s">
        <v>9</v>
      </c>
      <c r="AC2" s="10" t="s">
        <v>11</v>
      </c>
      <c r="AD2" s="10" t="s">
        <v>11</v>
      </c>
      <c r="AF2" s="37"/>
      <c r="AG2" s="37"/>
      <c r="AH2" s="37"/>
      <c r="AI2" s="37"/>
      <c r="AJ2" s="37"/>
      <c r="AK2" s="37"/>
      <c r="AL2" s="37"/>
      <c r="AM2" s="37"/>
      <c r="AN2" s="38"/>
      <c r="AO2" s="38"/>
    </row>
    <row r="3" spans="1:41" s="10" customFormat="1" x14ac:dyDescent="0.25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13</v>
      </c>
      <c r="F3" s="10" t="s">
        <v>14</v>
      </c>
      <c r="G3" s="10" t="s">
        <v>15</v>
      </c>
      <c r="H3" s="10" t="s">
        <v>13</v>
      </c>
      <c r="I3" s="10" t="s">
        <v>14</v>
      </c>
      <c r="J3" s="10" t="s">
        <v>15</v>
      </c>
      <c r="K3" s="10" t="s">
        <v>13</v>
      </c>
      <c r="L3" s="10" t="s">
        <v>14</v>
      </c>
      <c r="M3" s="10" t="s">
        <v>15</v>
      </c>
      <c r="N3" s="10" t="s">
        <v>13</v>
      </c>
      <c r="O3" s="10" t="s">
        <v>14</v>
      </c>
      <c r="P3" s="10" t="s">
        <v>15</v>
      </c>
      <c r="Q3" s="10" t="s">
        <v>13</v>
      </c>
      <c r="R3" s="10" t="s">
        <v>14</v>
      </c>
      <c r="S3" s="10" t="s">
        <v>15</v>
      </c>
      <c r="T3" s="10" t="s">
        <v>13</v>
      </c>
      <c r="U3" s="10" t="s">
        <v>14</v>
      </c>
      <c r="V3" s="10" t="s">
        <v>15</v>
      </c>
      <c r="W3" s="10" t="s">
        <v>13</v>
      </c>
      <c r="X3" s="10" t="s">
        <v>14</v>
      </c>
      <c r="Y3" s="10" t="s">
        <v>15</v>
      </c>
      <c r="Z3" s="10" t="s">
        <v>13</v>
      </c>
      <c r="AA3" s="10" t="s">
        <v>14</v>
      </c>
      <c r="AC3" s="10" t="s">
        <v>16</v>
      </c>
      <c r="AD3" s="10" t="s">
        <v>14</v>
      </c>
      <c r="AF3" s="31"/>
      <c r="AG3" s="32"/>
      <c r="AH3" s="31"/>
      <c r="AI3" s="32"/>
      <c r="AJ3" s="31"/>
      <c r="AK3" s="32"/>
      <c r="AL3" s="31"/>
      <c r="AM3" s="32"/>
      <c r="AN3" s="31"/>
      <c r="AO3" s="32"/>
    </row>
    <row r="4" spans="1:41" s="10" customFormat="1" x14ac:dyDescent="0.25">
      <c r="A4" s="10">
        <v>12</v>
      </c>
      <c r="B4" s="10">
        <v>59</v>
      </c>
      <c r="C4" s="10">
        <v>2</v>
      </c>
      <c r="D4" s="10">
        <f t="shared" ref="D4:D15" si="0">B4*C4</f>
        <v>118</v>
      </c>
      <c r="E4" s="10">
        <v>78</v>
      </c>
      <c r="G4" s="10">
        <f t="shared" ref="G4:G15" si="1">E4*F4</f>
        <v>0</v>
      </c>
      <c r="H4" s="10">
        <v>98</v>
      </c>
      <c r="J4" s="10">
        <f t="shared" ref="J4:J15" si="2">H4*I4</f>
        <v>0</v>
      </c>
      <c r="K4" s="10">
        <v>112</v>
      </c>
      <c r="M4" s="10">
        <f t="shared" ref="M4:M15" si="3">K4*L4</f>
        <v>0</v>
      </c>
      <c r="N4" s="10">
        <v>127</v>
      </c>
      <c r="P4" s="10">
        <f t="shared" ref="P4:P15" si="4">N4*O4</f>
        <v>0</v>
      </c>
      <c r="Q4" s="10">
        <v>136</v>
      </c>
      <c r="S4" s="10">
        <f t="shared" ref="S4:S15" si="5">Q4*R4</f>
        <v>0</v>
      </c>
      <c r="T4" s="10">
        <v>146</v>
      </c>
      <c r="V4" s="10">
        <f t="shared" ref="V4:V15" si="6">T4*U4</f>
        <v>0</v>
      </c>
      <c r="Y4" s="10">
        <f t="shared" ref="Y4:Y15" si="7">W4*X4</f>
        <v>0</v>
      </c>
      <c r="AB4" s="10">
        <f t="shared" ref="AB4:AB15" si="8">Z4*AA4</f>
        <v>0</v>
      </c>
      <c r="AC4" s="10">
        <f t="shared" ref="AC4:AC15" si="9">D4+G4+J4+M4+P4+S4+V4+Y4+AB4</f>
        <v>118</v>
      </c>
      <c r="AD4" s="10">
        <f t="shared" ref="AD4:AD13" si="10">C4+F4+I4+L4+O4+R4+U4+X4+AA4</f>
        <v>2</v>
      </c>
      <c r="AF4" s="31"/>
      <c r="AG4" s="32"/>
      <c r="AH4" s="31"/>
      <c r="AI4" s="32"/>
      <c r="AJ4" s="31"/>
      <c r="AK4" s="32"/>
      <c r="AL4" s="31"/>
      <c r="AM4" s="32"/>
      <c r="AN4" s="31"/>
      <c r="AO4" s="32"/>
    </row>
    <row r="5" spans="1:41" s="10" customFormat="1" x14ac:dyDescent="0.25">
      <c r="A5" s="10">
        <v>14</v>
      </c>
      <c r="B5" s="10">
        <v>83</v>
      </c>
      <c r="C5" s="10">
        <v>2</v>
      </c>
      <c r="D5" s="10">
        <f t="shared" si="0"/>
        <v>166</v>
      </c>
      <c r="E5" s="10">
        <v>112</v>
      </c>
      <c r="G5" s="10">
        <f t="shared" si="1"/>
        <v>0</v>
      </c>
      <c r="H5" s="10">
        <v>141</v>
      </c>
      <c r="I5" s="10">
        <v>4</v>
      </c>
      <c r="J5" s="10">
        <f t="shared" si="2"/>
        <v>564</v>
      </c>
      <c r="K5" s="10">
        <v>164</v>
      </c>
      <c r="M5" s="10">
        <f t="shared" si="3"/>
        <v>0</v>
      </c>
      <c r="N5" s="10">
        <v>186</v>
      </c>
      <c r="P5" s="10">
        <f t="shared" si="4"/>
        <v>0</v>
      </c>
      <c r="Q5" s="10">
        <v>201</v>
      </c>
      <c r="S5" s="10">
        <f t="shared" si="5"/>
        <v>0</v>
      </c>
      <c r="T5" s="10">
        <v>216</v>
      </c>
      <c r="V5" s="10">
        <f t="shared" si="6"/>
        <v>0</v>
      </c>
      <c r="Y5" s="10">
        <f t="shared" si="7"/>
        <v>0</v>
      </c>
      <c r="AB5" s="10">
        <f t="shared" si="8"/>
        <v>0</v>
      </c>
      <c r="AC5" s="10">
        <f t="shared" si="9"/>
        <v>730</v>
      </c>
      <c r="AD5" s="10">
        <f t="shared" si="10"/>
        <v>6</v>
      </c>
      <c r="AF5" s="31"/>
      <c r="AG5" s="32"/>
      <c r="AH5" s="31"/>
      <c r="AI5" s="32"/>
      <c r="AJ5" s="31"/>
      <c r="AK5" s="32"/>
      <c r="AL5" s="31"/>
      <c r="AM5" s="32"/>
      <c r="AN5" s="31"/>
      <c r="AO5" s="32"/>
    </row>
    <row r="6" spans="1:41" s="10" customFormat="1" x14ac:dyDescent="0.25">
      <c r="A6" s="10">
        <v>16</v>
      </c>
      <c r="B6" s="10">
        <v>112</v>
      </c>
      <c r="C6" s="10">
        <v>2</v>
      </c>
      <c r="D6" s="10">
        <f t="shared" si="0"/>
        <v>224</v>
      </c>
      <c r="E6" s="10">
        <v>151</v>
      </c>
      <c r="G6" s="10">
        <f t="shared" si="1"/>
        <v>0</v>
      </c>
      <c r="H6" s="10">
        <v>190</v>
      </c>
      <c r="J6" s="10">
        <f t="shared" si="2"/>
        <v>0</v>
      </c>
      <c r="K6" s="10">
        <v>223</v>
      </c>
      <c r="L6" s="10">
        <v>1</v>
      </c>
      <c r="M6" s="10">
        <f t="shared" si="3"/>
        <v>223</v>
      </c>
      <c r="N6" s="10">
        <v>256</v>
      </c>
      <c r="O6" s="10">
        <v>5</v>
      </c>
      <c r="P6" s="10">
        <f t="shared" si="4"/>
        <v>1280</v>
      </c>
      <c r="Q6" s="10">
        <v>280</v>
      </c>
      <c r="R6" s="10">
        <v>1</v>
      </c>
      <c r="S6" s="10">
        <f t="shared" si="5"/>
        <v>280</v>
      </c>
      <c r="T6" s="10">
        <v>305</v>
      </c>
      <c r="V6" s="10">
        <f t="shared" si="6"/>
        <v>0</v>
      </c>
      <c r="Y6" s="10">
        <f t="shared" si="7"/>
        <v>0</v>
      </c>
      <c r="AB6" s="10">
        <f t="shared" si="8"/>
        <v>0</v>
      </c>
      <c r="AC6" s="10">
        <f t="shared" si="9"/>
        <v>2007</v>
      </c>
      <c r="AD6" s="10">
        <f t="shared" si="10"/>
        <v>9</v>
      </c>
      <c r="AF6" s="31"/>
      <c r="AG6" s="32"/>
      <c r="AH6" s="31"/>
      <c r="AI6" s="32"/>
      <c r="AJ6" s="31"/>
      <c r="AK6" s="32"/>
      <c r="AL6" s="31"/>
      <c r="AM6" s="32"/>
      <c r="AN6" s="31"/>
      <c r="AO6" s="32"/>
    </row>
    <row r="7" spans="1:41" s="10" customFormat="1" x14ac:dyDescent="0.25">
      <c r="A7" s="10">
        <v>18</v>
      </c>
      <c r="B7" s="10">
        <v>144</v>
      </c>
      <c r="C7" s="10">
        <v>2</v>
      </c>
      <c r="D7" s="10">
        <f t="shared" si="0"/>
        <v>288</v>
      </c>
      <c r="E7" s="10">
        <v>196</v>
      </c>
      <c r="F7" s="10">
        <v>1</v>
      </c>
      <c r="G7" s="10">
        <f t="shared" si="1"/>
        <v>196</v>
      </c>
      <c r="H7" s="10">
        <v>248</v>
      </c>
      <c r="J7" s="10">
        <f t="shared" si="2"/>
        <v>0</v>
      </c>
      <c r="K7" s="10">
        <v>292</v>
      </c>
      <c r="M7" s="10">
        <f t="shared" si="3"/>
        <v>0</v>
      </c>
      <c r="N7" s="10">
        <v>336</v>
      </c>
      <c r="O7" s="10">
        <v>1</v>
      </c>
      <c r="P7" s="10">
        <f t="shared" si="4"/>
        <v>336</v>
      </c>
      <c r="Q7" s="10">
        <v>369</v>
      </c>
      <c r="R7" s="10">
        <v>4</v>
      </c>
      <c r="S7" s="10">
        <f t="shared" si="5"/>
        <v>1476</v>
      </c>
      <c r="T7" s="10">
        <v>402</v>
      </c>
      <c r="V7" s="10">
        <f t="shared" si="6"/>
        <v>0</v>
      </c>
      <c r="Y7" s="10">
        <f t="shared" si="7"/>
        <v>0</v>
      </c>
      <c r="AB7" s="10">
        <f t="shared" si="8"/>
        <v>0</v>
      </c>
      <c r="AC7" s="10">
        <f t="shared" si="9"/>
        <v>2296</v>
      </c>
      <c r="AD7" s="10">
        <f t="shared" si="10"/>
        <v>8</v>
      </c>
      <c r="AF7" s="31"/>
      <c r="AG7" s="32"/>
      <c r="AH7" s="31"/>
      <c r="AI7" s="32"/>
      <c r="AJ7" s="31"/>
      <c r="AK7" s="32"/>
      <c r="AL7" s="31"/>
      <c r="AM7" s="32"/>
      <c r="AN7" s="31"/>
      <c r="AO7" s="32"/>
    </row>
    <row r="8" spans="1:41" s="10" customFormat="1" x14ac:dyDescent="0.25">
      <c r="A8" s="10">
        <v>20</v>
      </c>
      <c r="B8" s="10">
        <v>181</v>
      </c>
      <c r="C8" s="10">
        <v>1</v>
      </c>
      <c r="D8" s="10">
        <f t="shared" si="0"/>
        <v>181</v>
      </c>
      <c r="E8" s="10">
        <v>248</v>
      </c>
      <c r="G8" s="10">
        <f t="shared" si="1"/>
        <v>0</v>
      </c>
      <c r="H8" s="10">
        <v>314</v>
      </c>
      <c r="J8" s="10">
        <f t="shared" si="2"/>
        <v>0</v>
      </c>
      <c r="K8" s="10">
        <v>370</v>
      </c>
      <c r="M8" s="10">
        <f t="shared" si="3"/>
        <v>0</v>
      </c>
      <c r="N8" s="10">
        <v>427</v>
      </c>
      <c r="P8" s="10">
        <f t="shared" si="4"/>
        <v>0</v>
      </c>
      <c r="Q8" s="10">
        <v>470</v>
      </c>
      <c r="R8" s="10">
        <v>1</v>
      </c>
      <c r="S8" s="10">
        <f t="shared" si="5"/>
        <v>470</v>
      </c>
      <c r="T8" s="10">
        <v>512</v>
      </c>
      <c r="U8" s="10">
        <v>3</v>
      </c>
      <c r="V8" s="10">
        <f t="shared" si="6"/>
        <v>1536</v>
      </c>
      <c r="W8" s="10">
        <v>546</v>
      </c>
      <c r="Y8" s="10">
        <f t="shared" si="7"/>
        <v>0</v>
      </c>
      <c r="Z8" s="10">
        <v>580</v>
      </c>
      <c r="AB8" s="10">
        <f t="shared" si="8"/>
        <v>0</v>
      </c>
      <c r="AC8" s="10">
        <f t="shared" si="9"/>
        <v>2187</v>
      </c>
      <c r="AD8" s="10">
        <f t="shared" si="10"/>
        <v>5</v>
      </c>
      <c r="AF8" s="31"/>
      <c r="AG8" s="32"/>
      <c r="AH8" s="31"/>
      <c r="AI8" s="32"/>
      <c r="AJ8" s="31"/>
      <c r="AK8" s="32"/>
      <c r="AL8" s="31"/>
      <c r="AM8" s="32"/>
      <c r="AN8" s="31"/>
      <c r="AO8" s="32"/>
    </row>
    <row r="9" spans="1:41" s="10" customFormat="1" x14ac:dyDescent="0.25">
      <c r="A9" s="10">
        <v>22</v>
      </c>
      <c r="B9" s="10">
        <v>221</v>
      </c>
      <c r="D9" s="10">
        <f t="shared" si="0"/>
        <v>0</v>
      </c>
      <c r="E9" s="10">
        <v>304</v>
      </c>
      <c r="G9" s="10">
        <f t="shared" si="1"/>
        <v>0</v>
      </c>
      <c r="H9" s="10">
        <v>387</v>
      </c>
      <c r="J9" s="10">
        <f t="shared" si="2"/>
        <v>0</v>
      </c>
      <c r="K9" s="10">
        <v>458</v>
      </c>
      <c r="M9" s="10">
        <f t="shared" si="3"/>
        <v>0</v>
      </c>
      <c r="N9" s="10">
        <v>528</v>
      </c>
      <c r="O9" s="10">
        <v>2</v>
      </c>
      <c r="P9" s="10">
        <f t="shared" si="4"/>
        <v>1056</v>
      </c>
      <c r="Q9" s="10">
        <v>583</v>
      </c>
      <c r="S9" s="10">
        <f t="shared" si="5"/>
        <v>0</v>
      </c>
      <c r="T9" s="10">
        <v>638</v>
      </c>
      <c r="V9" s="10">
        <f t="shared" si="6"/>
        <v>0</v>
      </c>
      <c r="W9" s="10">
        <v>685</v>
      </c>
      <c r="Y9" s="10">
        <f t="shared" si="7"/>
        <v>0</v>
      </c>
      <c r="Z9" s="10">
        <v>732</v>
      </c>
      <c r="AB9" s="10">
        <f t="shared" si="8"/>
        <v>0</v>
      </c>
      <c r="AC9" s="10">
        <f t="shared" si="9"/>
        <v>1056</v>
      </c>
      <c r="AD9" s="10">
        <f t="shared" si="10"/>
        <v>2</v>
      </c>
      <c r="AF9" s="31"/>
      <c r="AG9" s="32"/>
      <c r="AH9" s="31"/>
      <c r="AI9" s="32"/>
      <c r="AJ9" s="31"/>
      <c r="AK9" s="32"/>
      <c r="AL9" s="31"/>
      <c r="AM9" s="32"/>
      <c r="AN9" s="31"/>
      <c r="AO9" s="32"/>
    </row>
    <row r="10" spans="1:41" s="10" customFormat="1" x14ac:dyDescent="0.25">
      <c r="A10" s="10">
        <v>24</v>
      </c>
      <c r="B10" s="10">
        <v>266</v>
      </c>
      <c r="D10" s="10">
        <f t="shared" si="0"/>
        <v>0</v>
      </c>
      <c r="E10" s="10">
        <v>368</v>
      </c>
      <c r="G10" s="10">
        <f t="shared" si="1"/>
        <v>0</v>
      </c>
      <c r="H10" s="10">
        <v>469</v>
      </c>
      <c r="J10" s="10">
        <f t="shared" si="2"/>
        <v>0</v>
      </c>
      <c r="K10" s="10">
        <v>556</v>
      </c>
      <c r="L10" s="10">
        <v>1</v>
      </c>
      <c r="M10" s="10">
        <f t="shared" si="3"/>
        <v>556</v>
      </c>
      <c r="N10" s="10">
        <v>644</v>
      </c>
      <c r="P10" s="10">
        <f t="shared" si="4"/>
        <v>0</v>
      </c>
      <c r="Q10" s="10">
        <v>708</v>
      </c>
      <c r="S10" s="10">
        <f t="shared" si="5"/>
        <v>0</v>
      </c>
      <c r="T10" s="10">
        <v>773</v>
      </c>
      <c r="V10" s="10">
        <f t="shared" si="6"/>
        <v>0</v>
      </c>
      <c r="W10" s="10">
        <v>836</v>
      </c>
      <c r="Y10" s="10">
        <f t="shared" si="7"/>
        <v>0</v>
      </c>
      <c r="Z10" s="10">
        <v>899</v>
      </c>
      <c r="AB10" s="10">
        <f t="shared" si="8"/>
        <v>0</v>
      </c>
      <c r="AC10" s="10">
        <f t="shared" si="9"/>
        <v>556</v>
      </c>
      <c r="AD10" s="10">
        <f t="shared" si="10"/>
        <v>1</v>
      </c>
      <c r="AF10" s="31"/>
      <c r="AG10" s="32"/>
      <c r="AH10" s="31"/>
      <c r="AI10" s="32"/>
      <c r="AJ10" s="31"/>
      <c r="AK10" s="32"/>
      <c r="AL10" s="31"/>
      <c r="AM10" s="32"/>
      <c r="AN10" s="31"/>
      <c r="AO10" s="32"/>
    </row>
    <row r="11" spans="1:41" s="10" customFormat="1" hidden="1" x14ac:dyDescent="0.25">
      <c r="A11" s="10">
        <v>26</v>
      </c>
      <c r="B11" s="10">
        <v>315</v>
      </c>
      <c r="D11" s="10">
        <f t="shared" si="0"/>
        <v>0</v>
      </c>
      <c r="E11" s="10">
        <v>436</v>
      </c>
      <c r="G11" s="10">
        <f t="shared" si="1"/>
        <v>0</v>
      </c>
      <c r="H11" s="10">
        <v>558</v>
      </c>
      <c r="J11" s="10">
        <f t="shared" si="2"/>
        <v>0</v>
      </c>
      <c r="K11" s="10">
        <v>662</v>
      </c>
      <c r="M11" s="10">
        <f t="shared" si="3"/>
        <v>0</v>
      </c>
      <c r="N11" s="10">
        <v>767</v>
      </c>
      <c r="P11" s="10">
        <f t="shared" si="4"/>
        <v>0</v>
      </c>
      <c r="Q11" s="10">
        <v>849</v>
      </c>
      <c r="S11" s="10">
        <f t="shared" si="5"/>
        <v>0</v>
      </c>
      <c r="T11" s="10">
        <v>931</v>
      </c>
      <c r="V11" s="10">
        <f t="shared" si="6"/>
        <v>0</v>
      </c>
      <c r="W11" s="10">
        <v>1008</v>
      </c>
      <c r="Y11" s="10">
        <f t="shared" si="7"/>
        <v>0</v>
      </c>
      <c r="Z11" s="10">
        <v>1086</v>
      </c>
      <c r="AB11" s="10">
        <f t="shared" si="8"/>
        <v>0</v>
      </c>
      <c r="AC11" s="10">
        <f t="shared" si="9"/>
        <v>0</v>
      </c>
      <c r="AD11" s="10">
        <f t="shared" si="10"/>
        <v>0</v>
      </c>
      <c r="AF11" s="31"/>
      <c r="AG11" s="32"/>
      <c r="AH11" s="31"/>
      <c r="AI11" s="32"/>
      <c r="AJ11" s="31"/>
      <c r="AK11" s="32"/>
      <c r="AL11" s="31"/>
      <c r="AM11" s="32"/>
      <c r="AN11" s="31"/>
      <c r="AO11" s="32"/>
    </row>
    <row r="12" spans="1:41" s="10" customFormat="1" hidden="1" x14ac:dyDescent="0.25">
      <c r="A12" s="10">
        <v>28</v>
      </c>
      <c r="B12" s="10">
        <v>367</v>
      </c>
      <c r="D12" s="10">
        <f t="shared" si="0"/>
        <v>0</v>
      </c>
      <c r="E12" s="10">
        <v>510</v>
      </c>
      <c r="G12" s="10">
        <f t="shared" si="1"/>
        <v>0</v>
      </c>
      <c r="H12" s="10">
        <v>654</v>
      </c>
      <c r="J12" s="10">
        <f t="shared" si="2"/>
        <v>0</v>
      </c>
      <c r="K12" s="10">
        <v>779</v>
      </c>
      <c r="M12" s="10">
        <f t="shared" si="3"/>
        <v>0</v>
      </c>
      <c r="N12" s="10">
        <v>904</v>
      </c>
      <c r="P12" s="10">
        <f t="shared" si="4"/>
        <v>0</v>
      </c>
      <c r="Q12" s="10">
        <v>1000</v>
      </c>
      <c r="S12" s="10">
        <f t="shared" si="5"/>
        <v>0</v>
      </c>
      <c r="T12" s="10">
        <v>1096</v>
      </c>
      <c r="V12" s="10">
        <f t="shared" si="6"/>
        <v>0</v>
      </c>
      <c r="W12" s="10">
        <v>1190</v>
      </c>
      <c r="Y12" s="10">
        <f t="shared" si="7"/>
        <v>0</v>
      </c>
      <c r="Z12" s="10">
        <v>1284</v>
      </c>
      <c r="AB12" s="10">
        <f t="shared" si="8"/>
        <v>0</v>
      </c>
      <c r="AC12" s="10">
        <f t="shared" si="9"/>
        <v>0</v>
      </c>
      <c r="AD12" s="10">
        <f t="shared" si="10"/>
        <v>0</v>
      </c>
      <c r="AF12" s="31"/>
      <c r="AG12" s="32"/>
      <c r="AH12" s="31"/>
      <c r="AI12" s="32"/>
      <c r="AJ12" s="31"/>
      <c r="AK12" s="32"/>
      <c r="AL12" s="31"/>
      <c r="AM12" s="32"/>
      <c r="AN12" s="31"/>
      <c r="AO12" s="32"/>
    </row>
    <row r="13" spans="1:41" s="10" customFormat="1" hidden="1" x14ac:dyDescent="0.25">
      <c r="A13" s="10">
        <v>30</v>
      </c>
      <c r="B13" s="10">
        <v>424</v>
      </c>
      <c r="D13" s="10">
        <f t="shared" si="0"/>
        <v>0</v>
      </c>
      <c r="E13" s="10">
        <v>591</v>
      </c>
      <c r="G13" s="10">
        <f t="shared" si="1"/>
        <v>0</v>
      </c>
      <c r="H13" s="10">
        <v>758</v>
      </c>
      <c r="J13" s="10">
        <f t="shared" si="2"/>
        <v>0</v>
      </c>
      <c r="K13" s="10">
        <v>904</v>
      </c>
      <c r="M13" s="10">
        <f t="shared" si="3"/>
        <v>0</v>
      </c>
      <c r="N13" s="10">
        <v>1050</v>
      </c>
      <c r="P13" s="10">
        <f t="shared" si="4"/>
        <v>0</v>
      </c>
      <c r="Q13" s="10">
        <v>1161</v>
      </c>
      <c r="S13" s="10">
        <f t="shared" si="5"/>
        <v>0</v>
      </c>
      <c r="T13" s="10">
        <v>1272</v>
      </c>
      <c r="V13" s="10">
        <f t="shared" si="6"/>
        <v>0</v>
      </c>
      <c r="W13" s="10">
        <v>1388</v>
      </c>
      <c r="Y13" s="10">
        <f t="shared" si="7"/>
        <v>0</v>
      </c>
      <c r="Z13" s="10">
        <v>1503</v>
      </c>
      <c r="AB13" s="10">
        <f t="shared" si="8"/>
        <v>0</v>
      </c>
      <c r="AC13" s="10">
        <f t="shared" si="9"/>
        <v>0</v>
      </c>
      <c r="AD13" s="10">
        <f t="shared" si="10"/>
        <v>0</v>
      </c>
      <c r="AF13" s="31"/>
      <c r="AG13" s="32"/>
      <c r="AH13" s="31"/>
      <c r="AI13" s="32"/>
      <c r="AJ13" s="31"/>
      <c r="AK13" s="32"/>
      <c r="AL13" s="31"/>
      <c r="AM13" s="32"/>
      <c r="AN13" s="31"/>
      <c r="AO13" s="32"/>
    </row>
    <row r="14" spans="1:41" s="10" customFormat="1" hidden="1" x14ac:dyDescent="0.25">
      <c r="A14" s="10">
        <v>32</v>
      </c>
      <c r="B14" s="10">
        <v>485</v>
      </c>
      <c r="D14" s="10">
        <f t="shared" si="0"/>
        <v>0</v>
      </c>
      <c r="E14" s="10">
        <v>678</v>
      </c>
      <c r="G14" s="10">
        <f t="shared" si="1"/>
        <v>0</v>
      </c>
      <c r="H14" s="10">
        <v>870</v>
      </c>
      <c r="J14" s="10">
        <f t="shared" si="2"/>
        <v>0</v>
      </c>
      <c r="K14" s="10">
        <v>1042</v>
      </c>
      <c r="M14" s="10">
        <f t="shared" si="3"/>
        <v>0</v>
      </c>
      <c r="N14" s="10">
        <v>1213</v>
      </c>
      <c r="P14" s="10">
        <f t="shared" si="4"/>
        <v>0</v>
      </c>
      <c r="Q14" s="10">
        <v>1254</v>
      </c>
      <c r="S14" s="10">
        <f t="shared" si="5"/>
        <v>0</v>
      </c>
      <c r="T14" s="10">
        <v>1480</v>
      </c>
      <c r="V14" s="10">
        <f t="shared" si="6"/>
        <v>0</v>
      </c>
      <c r="W14" s="10">
        <v>1606</v>
      </c>
      <c r="Y14" s="10">
        <f t="shared" si="7"/>
        <v>0</v>
      </c>
      <c r="Z14" s="10">
        <v>1733</v>
      </c>
      <c r="AB14" s="10">
        <f t="shared" si="8"/>
        <v>0</v>
      </c>
      <c r="AC14" s="10">
        <f t="shared" si="9"/>
        <v>0</v>
      </c>
      <c r="AD14" s="10">
        <f>C14+F14+I14+L14+O14+R14+U14+X14+AA14</f>
        <v>0</v>
      </c>
      <c r="AF14" s="31"/>
      <c r="AG14" s="32"/>
      <c r="AH14" s="31"/>
      <c r="AI14" s="32"/>
      <c r="AJ14" s="31"/>
      <c r="AK14" s="32"/>
      <c r="AL14" s="31"/>
      <c r="AM14" s="32"/>
      <c r="AN14" s="31"/>
      <c r="AO14" s="32"/>
    </row>
    <row r="15" spans="1:41" s="10" customFormat="1" hidden="1" x14ac:dyDescent="0.25">
      <c r="A15" s="10">
        <v>34</v>
      </c>
      <c r="B15" s="10">
        <v>550</v>
      </c>
      <c r="D15" s="10">
        <f t="shared" si="0"/>
        <v>0</v>
      </c>
      <c r="E15" s="10">
        <v>770</v>
      </c>
      <c r="G15" s="10">
        <f t="shared" si="1"/>
        <v>0</v>
      </c>
      <c r="H15" s="10">
        <v>989</v>
      </c>
      <c r="J15" s="10">
        <f t="shared" si="2"/>
        <v>0</v>
      </c>
      <c r="K15" s="10">
        <v>1186</v>
      </c>
      <c r="M15" s="10">
        <f t="shared" si="3"/>
        <v>0</v>
      </c>
      <c r="N15" s="10">
        <v>1383</v>
      </c>
      <c r="P15" s="10">
        <f t="shared" si="4"/>
        <v>0</v>
      </c>
      <c r="Q15" s="10">
        <v>1537</v>
      </c>
      <c r="S15" s="10">
        <f t="shared" si="5"/>
        <v>0</v>
      </c>
      <c r="T15" s="10">
        <v>1691</v>
      </c>
      <c r="V15" s="10">
        <f t="shared" si="6"/>
        <v>0</v>
      </c>
      <c r="W15" s="10">
        <v>1838</v>
      </c>
      <c r="Y15" s="10">
        <f t="shared" si="7"/>
        <v>0</v>
      </c>
      <c r="Z15" s="10">
        <v>1984</v>
      </c>
      <c r="AB15" s="10">
        <f t="shared" si="8"/>
        <v>0</v>
      </c>
      <c r="AC15" s="10">
        <f t="shared" si="9"/>
        <v>0</v>
      </c>
      <c r="AD15" s="10">
        <f>C15+F15+I15+L15+O15+R15+U15+X15+AA15</f>
        <v>0</v>
      </c>
      <c r="AF15" s="31"/>
      <c r="AG15" s="32"/>
      <c r="AH15" s="31"/>
      <c r="AI15" s="32"/>
      <c r="AJ15" s="31"/>
      <c r="AK15" s="32"/>
      <c r="AL15" s="31"/>
      <c r="AM15" s="32"/>
      <c r="AN15" s="31"/>
      <c r="AO15" s="32"/>
    </row>
    <row r="16" spans="1:41" s="10" customFormat="1" x14ac:dyDescent="0.25">
      <c r="A16" s="11" t="s">
        <v>17</v>
      </c>
      <c r="D16" s="10">
        <f>SUM(D4:D15)</f>
        <v>977</v>
      </c>
      <c r="G16" s="10">
        <f>SUM(G4:G15)</f>
        <v>196</v>
      </c>
      <c r="J16" s="10">
        <f>SUM(J4:J15)</f>
        <v>564</v>
      </c>
      <c r="M16" s="10">
        <f>SUM(M4:M15)</f>
        <v>779</v>
      </c>
      <c r="P16" s="10">
        <f>SUM(P4:P15)</f>
        <v>2672</v>
      </c>
      <c r="S16" s="10">
        <f>SUM(S4:S15)</f>
        <v>2226</v>
      </c>
      <c r="V16" s="10">
        <f>SUM(V4:V15)</f>
        <v>1536</v>
      </c>
      <c r="Y16" s="10">
        <f>SUM(Y4:Y12)</f>
        <v>0</v>
      </c>
      <c r="AB16" s="10">
        <f>SUM(AB4:AB12)</f>
        <v>0</v>
      </c>
      <c r="AD16" s="10">
        <f>C16+F16+I16+L16+O16</f>
        <v>0</v>
      </c>
      <c r="AF16" s="35" t="s">
        <v>50</v>
      </c>
      <c r="AG16" s="30" t="s">
        <v>51</v>
      </c>
      <c r="AH16" s="35" t="s">
        <v>50</v>
      </c>
      <c r="AI16" s="30" t="s">
        <v>51</v>
      </c>
      <c r="AJ16" s="35" t="s">
        <v>50</v>
      </c>
      <c r="AK16" s="30" t="s">
        <v>51</v>
      </c>
      <c r="AL16" s="35" t="s">
        <v>50</v>
      </c>
      <c r="AM16" s="30" t="s">
        <v>51</v>
      </c>
      <c r="AN16" s="35" t="s">
        <v>50</v>
      </c>
      <c r="AO16" s="30" t="s">
        <v>51</v>
      </c>
    </row>
    <row r="17" spans="1:41" s="10" customFormat="1" x14ac:dyDescent="0.25">
      <c r="M17" s="12"/>
      <c r="N17" s="12"/>
      <c r="O17" s="12"/>
      <c r="P17" s="12" t="s">
        <v>8</v>
      </c>
      <c r="Q17" s="12"/>
      <c r="R17" s="12"/>
      <c r="S17" s="12"/>
      <c r="T17" s="12"/>
      <c r="U17" s="12"/>
      <c r="W17" s="12" t="s">
        <v>8</v>
      </c>
      <c r="X17" s="12"/>
      <c r="Y17" s="13"/>
      <c r="Z17" s="12"/>
      <c r="AA17" s="12"/>
      <c r="AB17" s="14" t="s">
        <v>15</v>
      </c>
      <c r="AC17" s="15">
        <f>SUM(AC4:AC15)</f>
        <v>8950</v>
      </c>
      <c r="AF17" s="31">
        <v>100</v>
      </c>
      <c r="AG17" s="33">
        <f>($AC$17/1000)*AF17</f>
        <v>894.99999999999989</v>
      </c>
      <c r="AH17" s="31">
        <v>90</v>
      </c>
      <c r="AI17" s="33">
        <f>(AC17/1000)*AH17</f>
        <v>805.49999999999989</v>
      </c>
      <c r="AJ17" s="31">
        <v>125</v>
      </c>
      <c r="AK17" s="33">
        <f>(AC17/1000)*AJ17</f>
        <v>1118.75</v>
      </c>
      <c r="AL17" s="31">
        <v>80</v>
      </c>
      <c r="AM17" s="33">
        <f>(AC17/1000)*AL17</f>
        <v>716</v>
      </c>
      <c r="AN17" s="31">
        <v>85</v>
      </c>
      <c r="AO17" s="33">
        <f>(AC17/1000)*AN17</f>
        <v>760.74999999999989</v>
      </c>
    </row>
    <row r="18" spans="1:41" s="10" customFormat="1" x14ac:dyDescent="0.25">
      <c r="P18" s="10" t="s">
        <v>8</v>
      </c>
      <c r="AB18" s="15" t="s">
        <v>14</v>
      </c>
      <c r="AC18" s="15">
        <f>SUM(AD4:AD15)</f>
        <v>33</v>
      </c>
      <c r="AF18" s="31"/>
      <c r="AG18" s="32"/>
      <c r="AH18" s="31"/>
      <c r="AI18" s="32"/>
      <c r="AJ18" s="31"/>
      <c r="AK18" s="32"/>
      <c r="AL18" s="31"/>
      <c r="AM18" s="32"/>
      <c r="AN18" s="31"/>
      <c r="AO18" s="32"/>
    </row>
    <row r="20" spans="1:41" x14ac:dyDescent="0.25">
      <c r="A20" s="4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 t="s">
        <v>8</v>
      </c>
      <c r="X20" s="1"/>
      <c r="Y20" s="1"/>
      <c r="AA20" s="1"/>
      <c r="AB20" s="1"/>
    </row>
    <row r="21" spans="1:41" x14ac:dyDescent="0.25">
      <c r="D21" s="2" t="s">
        <v>1</v>
      </c>
      <c r="G21" s="2" t="s">
        <v>2</v>
      </c>
      <c r="J21" s="2" t="s">
        <v>3</v>
      </c>
      <c r="M21" s="2" t="s">
        <v>4</v>
      </c>
      <c r="P21" s="2" t="s">
        <v>5</v>
      </c>
      <c r="S21" s="2" t="s">
        <v>6</v>
      </c>
      <c r="V21" s="2" t="s">
        <v>7</v>
      </c>
      <c r="W21" s="2" t="s">
        <v>8</v>
      </c>
      <c r="Y21" s="2" t="s">
        <v>9</v>
      </c>
      <c r="AB21" s="2" t="s">
        <v>10</v>
      </c>
      <c r="AC21" s="2" t="s">
        <v>11</v>
      </c>
      <c r="AD21" s="2" t="s">
        <v>11</v>
      </c>
    </row>
    <row r="22" spans="1:41" x14ac:dyDescent="0.25">
      <c r="A22" s="2" t="s">
        <v>12</v>
      </c>
      <c r="B22" s="2" t="s">
        <v>13</v>
      </c>
      <c r="C22" s="2" t="s">
        <v>14</v>
      </c>
      <c r="D22" s="2" t="s">
        <v>15</v>
      </c>
      <c r="E22" s="2" t="s">
        <v>13</v>
      </c>
      <c r="F22" s="2" t="s">
        <v>14</v>
      </c>
      <c r="G22" s="2" t="s">
        <v>15</v>
      </c>
      <c r="H22" s="2" t="s">
        <v>13</v>
      </c>
      <c r="I22" s="2" t="s">
        <v>14</v>
      </c>
      <c r="J22" s="2" t="s">
        <v>15</v>
      </c>
      <c r="K22" s="2" t="s">
        <v>13</v>
      </c>
      <c r="L22" s="2" t="s">
        <v>14</v>
      </c>
      <c r="M22" s="2" t="s">
        <v>15</v>
      </c>
      <c r="N22" s="2" t="s">
        <v>13</v>
      </c>
      <c r="O22" s="2" t="s">
        <v>14</v>
      </c>
      <c r="P22" s="2" t="s">
        <v>15</v>
      </c>
      <c r="Q22" s="2" t="s">
        <v>13</v>
      </c>
      <c r="R22" s="2" t="s">
        <v>14</v>
      </c>
      <c r="S22" s="2" t="s">
        <v>15</v>
      </c>
      <c r="T22" s="2" t="s">
        <v>13</v>
      </c>
      <c r="U22" s="2" t="s">
        <v>14</v>
      </c>
      <c r="V22" s="2" t="s">
        <v>15</v>
      </c>
      <c r="X22" s="2" t="s">
        <v>14</v>
      </c>
      <c r="Y22" s="2" t="s">
        <v>15</v>
      </c>
      <c r="AA22" s="2" t="s">
        <v>14</v>
      </c>
      <c r="AB22" s="2" t="s">
        <v>15</v>
      </c>
      <c r="AC22" s="2" t="s">
        <v>16</v>
      </c>
      <c r="AD22" s="2" t="s">
        <v>14</v>
      </c>
    </row>
    <row r="23" spans="1:41" hidden="1" x14ac:dyDescent="0.25">
      <c r="A23" s="2">
        <v>12</v>
      </c>
      <c r="B23" s="2">
        <v>58</v>
      </c>
      <c r="D23" s="2">
        <f t="shared" ref="D23:D30" si="11">B23*C23</f>
        <v>0</v>
      </c>
      <c r="E23" s="2">
        <v>77</v>
      </c>
      <c r="G23" s="2">
        <f t="shared" ref="G23:G30" si="12">E23*F23</f>
        <v>0</v>
      </c>
      <c r="H23" s="2">
        <v>96</v>
      </c>
      <c r="J23" s="2">
        <f t="shared" ref="J23:J30" si="13">H23*I23</f>
        <v>0</v>
      </c>
      <c r="K23" s="2">
        <v>110</v>
      </c>
      <c r="M23" s="2">
        <f t="shared" ref="M23:M30" si="14">K23*L23</f>
        <v>0</v>
      </c>
      <c r="N23" s="2">
        <v>124</v>
      </c>
      <c r="P23" s="2">
        <f t="shared" ref="P23:P29" si="15">N23*O23</f>
        <v>0</v>
      </c>
      <c r="Q23" s="2">
        <v>132</v>
      </c>
      <c r="S23" s="2">
        <f>Q23*R23</f>
        <v>0</v>
      </c>
      <c r="T23" s="2">
        <v>141</v>
      </c>
      <c r="V23" s="2">
        <f t="shared" ref="V23:V31" si="16">T24*U24</f>
        <v>0</v>
      </c>
      <c r="Y23" s="2">
        <f>U23*V23</f>
        <v>0</v>
      </c>
      <c r="AB23" s="2">
        <f t="shared" ref="AB23:AB30" si="17">X23*Y23</f>
        <v>0</v>
      </c>
      <c r="AC23" s="2">
        <f t="shared" ref="AC23:AC31" si="18">D23+G23+J23+M23+P23</f>
        <v>0</v>
      </c>
      <c r="AD23" s="2">
        <f t="shared" ref="AD23:AD30" si="19">C23+F23+I23+L23+O23</f>
        <v>0</v>
      </c>
    </row>
    <row r="24" spans="1:41" x14ac:dyDescent="0.25">
      <c r="A24" s="2">
        <v>14</v>
      </c>
      <c r="B24" s="2">
        <v>82</v>
      </c>
      <c r="D24" s="2">
        <f t="shared" si="11"/>
        <v>0</v>
      </c>
      <c r="E24" s="2">
        <v>110</v>
      </c>
      <c r="F24" s="8">
        <v>1</v>
      </c>
      <c r="G24" s="2">
        <f t="shared" si="12"/>
        <v>110</v>
      </c>
      <c r="H24" s="2">
        <v>138</v>
      </c>
      <c r="I24" s="8"/>
      <c r="J24" s="2">
        <f t="shared" si="13"/>
        <v>0</v>
      </c>
      <c r="K24" s="2">
        <v>160</v>
      </c>
      <c r="M24" s="2">
        <f t="shared" si="14"/>
        <v>0</v>
      </c>
      <c r="N24" s="2">
        <v>182</v>
      </c>
      <c r="P24" s="2">
        <f t="shared" si="15"/>
        <v>0</v>
      </c>
      <c r="Q24" s="2">
        <v>196</v>
      </c>
      <c r="S24" s="2">
        <f t="shared" ref="S24:S31" si="20">Q24*R24</f>
        <v>0</v>
      </c>
      <c r="T24" s="2">
        <v>211</v>
      </c>
      <c r="V24" s="2">
        <f t="shared" si="16"/>
        <v>0</v>
      </c>
      <c r="Y24" s="2">
        <f>U24*V24</f>
        <v>0</v>
      </c>
      <c r="AB24" s="2">
        <f t="shared" si="17"/>
        <v>0</v>
      </c>
      <c r="AC24" s="2">
        <f t="shared" si="18"/>
        <v>110</v>
      </c>
      <c r="AD24" s="2">
        <f t="shared" si="19"/>
        <v>1</v>
      </c>
    </row>
    <row r="25" spans="1:41" hidden="1" x14ac:dyDescent="0.25">
      <c r="A25" s="2">
        <v>16</v>
      </c>
      <c r="B25" s="2">
        <v>108</v>
      </c>
      <c r="D25" s="2">
        <f t="shared" si="11"/>
        <v>0</v>
      </c>
      <c r="E25" s="2">
        <v>146</v>
      </c>
      <c r="F25" s="8"/>
      <c r="G25" s="2">
        <f t="shared" si="12"/>
        <v>0</v>
      </c>
      <c r="H25" s="2">
        <v>183</v>
      </c>
      <c r="I25" s="8"/>
      <c r="J25" s="2">
        <f t="shared" si="13"/>
        <v>0</v>
      </c>
      <c r="K25" s="2">
        <v>214</v>
      </c>
      <c r="M25" s="2">
        <f t="shared" si="14"/>
        <v>0</v>
      </c>
      <c r="N25" s="2">
        <v>246</v>
      </c>
      <c r="P25" s="2">
        <f t="shared" si="15"/>
        <v>0</v>
      </c>
      <c r="Q25" s="2">
        <v>269</v>
      </c>
      <c r="S25" s="2">
        <f t="shared" si="20"/>
        <v>0</v>
      </c>
      <c r="T25" s="2">
        <v>929</v>
      </c>
      <c r="V25" s="2">
        <f t="shared" si="16"/>
        <v>0</v>
      </c>
      <c r="Y25" s="2">
        <f>U25*V25</f>
        <v>0</v>
      </c>
      <c r="AB25" s="2">
        <f t="shared" si="17"/>
        <v>0</v>
      </c>
      <c r="AC25" s="2">
        <f t="shared" si="18"/>
        <v>0</v>
      </c>
      <c r="AD25" s="2">
        <f t="shared" si="19"/>
        <v>0</v>
      </c>
    </row>
    <row r="26" spans="1:41" hidden="1" x14ac:dyDescent="0.25">
      <c r="A26" s="2">
        <v>18</v>
      </c>
      <c r="B26" s="2">
        <v>140</v>
      </c>
      <c r="D26" s="2">
        <f t="shared" si="11"/>
        <v>0</v>
      </c>
      <c r="E26" s="2">
        <v>190</v>
      </c>
      <c r="G26" s="2">
        <f t="shared" si="12"/>
        <v>0</v>
      </c>
      <c r="H26" s="2">
        <v>240</v>
      </c>
      <c r="J26" s="2">
        <f t="shared" si="13"/>
        <v>0</v>
      </c>
      <c r="K26" s="2">
        <v>282</v>
      </c>
      <c r="M26" s="2">
        <f t="shared" si="14"/>
        <v>0</v>
      </c>
      <c r="N26" s="2">
        <v>325</v>
      </c>
      <c r="P26" s="2">
        <f t="shared" si="15"/>
        <v>0</v>
      </c>
      <c r="Q26" s="2">
        <v>356</v>
      </c>
      <c r="S26" s="2">
        <f t="shared" si="20"/>
        <v>0</v>
      </c>
      <c r="T26" s="2">
        <v>388</v>
      </c>
      <c r="V26" s="2">
        <f t="shared" si="16"/>
        <v>0</v>
      </c>
      <c r="Y26" s="2">
        <f>U26*V26</f>
        <v>0</v>
      </c>
      <c r="AB26" s="2">
        <f t="shared" si="17"/>
        <v>0</v>
      </c>
      <c r="AC26" s="2">
        <f t="shared" si="18"/>
        <v>0</v>
      </c>
      <c r="AD26" s="2">
        <f t="shared" si="19"/>
        <v>0</v>
      </c>
    </row>
    <row r="27" spans="1:41" hidden="1" x14ac:dyDescent="0.25">
      <c r="A27" s="2">
        <v>20</v>
      </c>
      <c r="B27" s="2">
        <v>176</v>
      </c>
      <c r="D27" s="2">
        <f t="shared" si="11"/>
        <v>0</v>
      </c>
      <c r="E27" s="2">
        <v>240</v>
      </c>
      <c r="G27" s="2">
        <f t="shared" si="12"/>
        <v>0</v>
      </c>
      <c r="H27" s="2">
        <v>305</v>
      </c>
      <c r="J27" s="2">
        <f t="shared" si="13"/>
        <v>0</v>
      </c>
      <c r="K27" s="2">
        <v>360</v>
      </c>
      <c r="M27" s="2">
        <f t="shared" si="14"/>
        <v>0</v>
      </c>
      <c r="N27" s="2">
        <v>414</v>
      </c>
      <c r="P27" s="2">
        <f t="shared" si="15"/>
        <v>0</v>
      </c>
      <c r="Q27" s="2">
        <v>455</v>
      </c>
      <c r="S27" s="2">
        <f t="shared" si="20"/>
        <v>0</v>
      </c>
      <c r="T27" s="2">
        <v>496</v>
      </c>
      <c r="U27" s="2">
        <v>0</v>
      </c>
      <c r="Y27" s="2">
        <f>W27*X27</f>
        <v>0</v>
      </c>
      <c r="AB27" s="2">
        <f t="shared" si="17"/>
        <v>0</v>
      </c>
      <c r="AC27" s="2">
        <f t="shared" si="18"/>
        <v>0</v>
      </c>
      <c r="AD27" s="2">
        <f t="shared" si="19"/>
        <v>0</v>
      </c>
    </row>
    <row r="28" spans="1:41" hidden="1" x14ac:dyDescent="0.25">
      <c r="A28" s="2">
        <v>22</v>
      </c>
      <c r="B28" s="2">
        <v>216</v>
      </c>
      <c r="D28" s="2">
        <f t="shared" si="11"/>
        <v>0</v>
      </c>
      <c r="E28" s="2">
        <v>269</v>
      </c>
      <c r="G28" s="2">
        <f t="shared" si="12"/>
        <v>0</v>
      </c>
      <c r="H28" s="2">
        <v>378</v>
      </c>
      <c r="J28" s="2">
        <f t="shared" si="13"/>
        <v>0</v>
      </c>
      <c r="K28" s="2">
        <v>446</v>
      </c>
      <c r="M28" s="2">
        <f t="shared" si="14"/>
        <v>0</v>
      </c>
      <c r="N28" s="2">
        <v>514</v>
      </c>
      <c r="P28" s="2">
        <f t="shared" si="15"/>
        <v>0</v>
      </c>
      <c r="Q28" s="2">
        <v>568</v>
      </c>
      <c r="S28" s="2">
        <f t="shared" si="20"/>
        <v>0</v>
      </c>
      <c r="T28" s="2">
        <v>621</v>
      </c>
      <c r="U28" s="2" t="s">
        <v>8</v>
      </c>
      <c r="V28" s="2">
        <f t="shared" si="16"/>
        <v>0</v>
      </c>
      <c r="X28" s="2">
        <v>0</v>
      </c>
      <c r="Y28" s="2">
        <f>W28*X28</f>
        <v>0</v>
      </c>
      <c r="AA28" s="2">
        <v>0</v>
      </c>
      <c r="AB28" s="2">
        <f t="shared" si="17"/>
        <v>0</v>
      </c>
      <c r="AC28" s="2">
        <f t="shared" si="18"/>
        <v>0</v>
      </c>
      <c r="AD28" s="2">
        <f t="shared" si="19"/>
        <v>0</v>
      </c>
    </row>
    <row r="29" spans="1:41" hidden="1" x14ac:dyDescent="0.25">
      <c r="A29" s="2">
        <v>24</v>
      </c>
      <c r="B29" s="2">
        <v>260</v>
      </c>
      <c r="D29" s="2">
        <f t="shared" si="11"/>
        <v>0</v>
      </c>
      <c r="E29" s="2">
        <v>297</v>
      </c>
      <c r="G29" s="2">
        <f t="shared" si="12"/>
        <v>0</v>
      </c>
      <c r="H29" s="2">
        <v>458</v>
      </c>
      <c r="J29" s="2">
        <f t="shared" si="13"/>
        <v>0</v>
      </c>
      <c r="K29" s="2">
        <v>543</v>
      </c>
      <c r="M29" s="2">
        <f t="shared" si="14"/>
        <v>0</v>
      </c>
      <c r="N29" s="2">
        <v>628</v>
      </c>
      <c r="P29" s="2">
        <f t="shared" si="15"/>
        <v>0</v>
      </c>
      <c r="Q29" s="2">
        <v>690</v>
      </c>
      <c r="S29" s="2">
        <f t="shared" si="20"/>
        <v>0</v>
      </c>
      <c r="T29" s="2">
        <v>753</v>
      </c>
      <c r="V29" s="2">
        <f t="shared" si="16"/>
        <v>0</v>
      </c>
      <c r="Y29" s="2">
        <f>W29*X29</f>
        <v>0</v>
      </c>
      <c r="AB29" s="2">
        <f t="shared" si="17"/>
        <v>0</v>
      </c>
      <c r="AC29" s="2">
        <f t="shared" si="18"/>
        <v>0</v>
      </c>
      <c r="AD29" s="2">
        <f t="shared" si="19"/>
        <v>0</v>
      </c>
    </row>
    <row r="30" spans="1:41" hidden="1" x14ac:dyDescent="0.25">
      <c r="A30" s="2">
        <v>26</v>
      </c>
      <c r="B30" s="2">
        <v>305</v>
      </c>
      <c r="D30" s="2">
        <f t="shared" si="11"/>
        <v>0</v>
      </c>
      <c r="E30" s="2">
        <v>328</v>
      </c>
      <c r="G30" s="2">
        <f t="shared" si="12"/>
        <v>0</v>
      </c>
      <c r="H30" s="2">
        <v>540</v>
      </c>
      <c r="J30" s="2">
        <f t="shared" si="13"/>
        <v>0</v>
      </c>
      <c r="K30" s="2">
        <v>641</v>
      </c>
      <c r="M30" s="2">
        <f t="shared" si="14"/>
        <v>0</v>
      </c>
      <c r="N30" s="2">
        <v>742</v>
      </c>
      <c r="Q30" s="2">
        <v>820</v>
      </c>
      <c r="S30" s="2">
        <f t="shared" si="20"/>
        <v>0</v>
      </c>
      <c r="T30" s="2">
        <v>899</v>
      </c>
      <c r="V30" s="2">
        <f t="shared" si="16"/>
        <v>0</v>
      </c>
      <c r="Y30" s="2">
        <f>U30*V30</f>
        <v>0</v>
      </c>
      <c r="AB30" s="2">
        <f t="shared" si="17"/>
        <v>0</v>
      </c>
      <c r="AC30" s="2">
        <f t="shared" si="18"/>
        <v>0</v>
      </c>
      <c r="AD30" s="2">
        <f t="shared" si="19"/>
        <v>0</v>
      </c>
    </row>
    <row r="31" spans="1:41" hidden="1" x14ac:dyDescent="0.25">
      <c r="A31" s="2">
        <v>28</v>
      </c>
      <c r="B31" s="2">
        <v>357</v>
      </c>
      <c r="D31" s="2">
        <f>B31*C31</f>
        <v>0</v>
      </c>
      <c r="E31" s="2">
        <v>359</v>
      </c>
      <c r="G31" s="2">
        <f>E31*F31</f>
        <v>0</v>
      </c>
      <c r="H31" s="2">
        <v>635</v>
      </c>
      <c r="J31" s="2">
        <f>H31*I31</f>
        <v>0</v>
      </c>
      <c r="K31" s="2">
        <v>756</v>
      </c>
      <c r="M31" s="2">
        <f>K31*L31</f>
        <v>0</v>
      </c>
      <c r="N31" s="2">
        <v>877</v>
      </c>
      <c r="P31" s="2">
        <f>N31*O31</f>
        <v>0</v>
      </c>
      <c r="Q31" s="2">
        <v>969</v>
      </c>
      <c r="S31" s="2">
        <f t="shared" si="20"/>
        <v>0</v>
      </c>
      <c r="T31" s="2">
        <v>1061</v>
      </c>
      <c r="V31" s="2">
        <f t="shared" si="16"/>
        <v>0</v>
      </c>
      <c r="Y31" s="2">
        <f>W31*X31</f>
        <v>0</v>
      </c>
      <c r="AB31" s="2">
        <f>X31*Y31</f>
        <v>0</v>
      </c>
      <c r="AC31" s="2">
        <f t="shared" si="18"/>
        <v>0</v>
      </c>
      <c r="AD31" s="2">
        <f>C31+F31+I31+L31+O31</f>
        <v>0</v>
      </c>
    </row>
    <row r="32" spans="1:41" x14ac:dyDescent="0.25">
      <c r="A32" s="3" t="s">
        <v>17</v>
      </c>
      <c r="D32" s="2">
        <f>SUM(D23:D31)</f>
        <v>0</v>
      </c>
      <c r="G32" s="2">
        <f>SUM(G23:G31)</f>
        <v>110</v>
      </c>
      <c r="J32" s="2">
        <f>SUM(J23:J31)</f>
        <v>0</v>
      </c>
      <c r="M32" s="2">
        <f>SUM(M23:M31)</f>
        <v>0</v>
      </c>
      <c r="P32" s="2">
        <f>SUM(P23:P31)</f>
        <v>0</v>
      </c>
      <c r="S32" s="2">
        <f>SUM(S23:S31)</f>
        <v>0</v>
      </c>
      <c r="Y32" s="2">
        <f>W32*X32</f>
        <v>0</v>
      </c>
      <c r="AB32" s="4" t="s">
        <v>15</v>
      </c>
      <c r="AC32" s="5">
        <f>SUM(AC23:AC31)</f>
        <v>110</v>
      </c>
      <c r="AD32" s="2">
        <f>C32+F32+I32+L32+O32</f>
        <v>0</v>
      </c>
      <c r="AF32" s="23">
        <v>50</v>
      </c>
      <c r="AG32" s="33">
        <f>(AC32/1000)*AF32</f>
        <v>5.5</v>
      </c>
      <c r="AH32" s="23">
        <v>300</v>
      </c>
      <c r="AI32" s="33">
        <f>(AC32/1000)*AH32</f>
        <v>33</v>
      </c>
      <c r="AJ32" s="23">
        <v>300</v>
      </c>
      <c r="AK32" s="33">
        <f>(AC32/1000)*AJ32</f>
        <v>33</v>
      </c>
      <c r="AL32" s="23">
        <v>150</v>
      </c>
      <c r="AM32" s="33">
        <f>(AC32/1000)*AL32</f>
        <v>16.5</v>
      </c>
      <c r="AN32" s="23">
        <v>100</v>
      </c>
      <c r="AO32" s="33">
        <f>(AC32/1000)*AN32</f>
        <v>11</v>
      </c>
    </row>
    <row r="33" spans="1:41" x14ac:dyDescent="0.25">
      <c r="M33" s="1"/>
      <c r="N33" s="1"/>
      <c r="O33" s="1"/>
      <c r="P33" s="1" t="s">
        <v>8</v>
      </c>
      <c r="Q33" s="1"/>
      <c r="R33" s="1"/>
      <c r="S33" s="1"/>
      <c r="T33" s="1"/>
      <c r="U33" s="1"/>
      <c r="W33" s="4"/>
      <c r="X33" s="1" t="s">
        <v>8</v>
      </c>
      <c r="Y33" s="1"/>
      <c r="Z33" s="4"/>
      <c r="AA33" s="1" t="s">
        <v>8</v>
      </c>
      <c r="AB33" s="5" t="s">
        <v>14</v>
      </c>
      <c r="AC33" s="5">
        <f>SUM(AD22:AD31)</f>
        <v>1</v>
      </c>
    </row>
    <row r="34" spans="1:41" x14ac:dyDescent="0.25">
      <c r="M34" s="1"/>
      <c r="N34" s="1"/>
      <c r="O34" s="1"/>
      <c r="P34" s="1"/>
      <c r="Q34" s="1"/>
      <c r="R34" s="1"/>
      <c r="S34" s="1"/>
      <c r="T34" s="1"/>
      <c r="U34" s="1"/>
      <c r="W34" s="4"/>
      <c r="X34" s="1"/>
      <c r="Y34" s="1"/>
      <c r="Z34" s="4"/>
      <c r="AA34" s="1"/>
      <c r="AB34" s="5"/>
      <c r="AC34" s="5"/>
    </row>
    <row r="35" spans="1:41" x14ac:dyDescent="0.25">
      <c r="A35" s="4" t="s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"/>
      <c r="Y35" s="1"/>
      <c r="AA35" s="1"/>
      <c r="AB35" s="1"/>
    </row>
    <row r="36" spans="1:41" x14ac:dyDescent="0.25">
      <c r="D36" s="2" t="s">
        <v>1</v>
      </c>
      <c r="G36" s="2" t="s">
        <v>2</v>
      </c>
      <c r="J36" s="2" t="s">
        <v>3</v>
      </c>
      <c r="M36" s="2" t="s">
        <v>4</v>
      </c>
      <c r="P36" s="2" t="s">
        <v>5</v>
      </c>
      <c r="S36" s="2" t="s">
        <v>6</v>
      </c>
      <c r="V36" s="2" t="s">
        <v>7</v>
      </c>
      <c r="W36" s="2" t="s">
        <v>8</v>
      </c>
      <c r="Y36" s="2" t="s">
        <v>9</v>
      </c>
      <c r="AB36" s="2" t="s">
        <v>10</v>
      </c>
      <c r="AC36" s="2" t="s">
        <v>11</v>
      </c>
      <c r="AD36" s="2" t="s">
        <v>11</v>
      </c>
    </row>
    <row r="37" spans="1:41" x14ac:dyDescent="0.25">
      <c r="A37" s="2" t="s">
        <v>12</v>
      </c>
      <c r="B37" s="2" t="s">
        <v>13</v>
      </c>
      <c r="C37" s="2" t="s">
        <v>14</v>
      </c>
      <c r="D37" s="2" t="s">
        <v>15</v>
      </c>
      <c r="E37" s="2" t="s">
        <v>13</v>
      </c>
      <c r="F37" s="2" t="s">
        <v>14</v>
      </c>
      <c r="G37" s="2" t="s">
        <v>15</v>
      </c>
      <c r="H37" s="2" t="s">
        <v>13</v>
      </c>
      <c r="I37" s="2" t="s">
        <v>14</v>
      </c>
      <c r="J37" s="2" t="s">
        <v>15</v>
      </c>
      <c r="K37" s="2" t="s">
        <v>13</v>
      </c>
      <c r="L37" s="2" t="s">
        <v>14</v>
      </c>
      <c r="M37" s="2" t="s">
        <v>15</v>
      </c>
      <c r="N37" s="2" t="s">
        <v>13</v>
      </c>
      <c r="O37" s="2" t="s">
        <v>14</v>
      </c>
      <c r="P37" s="2" t="s">
        <v>15</v>
      </c>
      <c r="Q37" s="2" t="s">
        <v>13</v>
      </c>
      <c r="R37" s="2" t="s">
        <v>14</v>
      </c>
      <c r="S37" s="2" t="s">
        <v>15</v>
      </c>
      <c r="T37" s="2" t="s">
        <v>13</v>
      </c>
      <c r="U37" s="2" t="s">
        <v>14</v>
      </c>
      <c r="V37" s="2" t="s">
        <v>15</v>
      </c>
      <c r="X37" s="2" t="s">
        <v>14</v>
      </c>
      <c r="Y37" s="2" t="s">
        <v>15</v>
      </c>
      <c r="AA37" s="2" t="s">
        <v>14</v>
      </c>
      <c r="AB37" s="2" t="s">
        <v>15</v>
      </c>
      <c r="AC37" s="2" t="s">
        <v>16</v>
      </c>
      <c r="AD37" s="2" t="s">
        <v>14</v>
      </c>
    </row>
    <row r="38" spans="1:41" x14ac:dyDescent="0.25">
      <c r="A38" s="2">
        <v>12</v>
      </c>
      <c r="B38" s="2">
        <v>58</v>
      </c>
      <c r="C38" s="2">
        <v>13</v>
      </c>
      <c r="D38" s="2">
        <f>B38*C38</f>
        <v>754</v>
      </c>
      <c r="E38" s="2">
        <v>77</v>
      </c>
      <c r="F38" s="8">
        <v>1</v>
      </c>
      <c r="G38" s="2">
        <f t="shared" ref="G38:G46" si="21">E38*F38</f>
        <v>77</v>
      </c>
      <c r="H38" s="2">
        <v>96</v>
      </c>
      <c r="J38" s="2">
        <f t="shared" ref="J38:M46" si="22">H38*I38</f>
        <v>0</v>
      </c>
      <c r="K38" s="2">
        <v>110</v>
      </c>
      <c r="M38" s="2">
        <f t="shared" si="22"/>
        <v>0</v>
      </c>
      <c r="N38" s="2">
        <v>124</v>
      </c>
      <c r="P38" s="2">
        <f>N38*O38</f>
        <v>0</v>
      </c>
      <c r="Q38" s="2">
        <v>132</v>
      </c>
      <c r="S38" s="2">
        <f t="shared" ref="S38:S46" si="23">O38*P38</f>
        <v>0</v>
      </c>
      <c r="T38" s="2">
        <v>141</v>
      </c>
      <c r="Y38" s="2">
        <f t="shared" ref="Y38:Y46" si="24">U38*V38</f>
        <v>0</v>
      </c>
      <c r="AB38" s="2">
        <f t="shared" ref="AB38:AB46" si="25">X38*Y38</f>
        <v>0</v>
      </c>
      <c r="AC38" s="2">
        <f>D38+G38+J38+M38+P38</f>
        <v>831</v>
      </c>
      <c r="AD38" s="2">
        <f>C38+F38+I38+L38+O38</f>
        <v>14</v>
      </c>
    </row>
    <row r="39" spans="1:41" x14ac:dyDescent="0.25">
      <c r="A39" s="2">
        <v>14</v>
      </c>
      <c r="B39" s="2">
        <v>82</v>
      </c>
      <c r="C39" s="2">
        <v>7</v>
      </c>
      <c r="D39" s="2">
        <f t="shared" ref="D39:D46" si="26">B39*C39</f>
        <v>574</v>
      </c>
      <c r="E39" s="2">
        <v>110</v>
      </c>
      <c r="F39" s="8">
        <v>10</v>
      </c>
      <c r="G39" s="2">
        <f t="shared" si="21"/>
        <v>1100</v>
      </c>
      <c r="H39" s="2">
        <v>138</v>
      </c>
      <c r="I39" s="8">
        <v>7</v>
      </c>
      <c r="J39" s="2">
        <f t="shared" si="22"/>
        <v>966</v>
      </c>
      <c r="K39" s="2">
        <v>160</v>
      </c>
      <c r="M39" s="2">
        <f t="shared" si="22"/>
        <v>0</v>
      </c>
      <c r="N39" s="2">
        <v>182</v>
      </c>
      <c r="P39" s="2">
        <f t="shared" ref="P39:P46" si="27">N39*O39</f>
        <v>0</v>
      </c>
      <c r="Q39" s="2">
        <v>196</v>
      </c>
      <c r="S39" s="2">
        <f t="shared" si="23"/>
        <v>0</v>
      </c>
      <c r="T39" s="2">
        <v>211</v>
      </c>
      <c r="Y39" s="2">
        <f t="shared" si="24"/>
        <v>0</v>
      </c>
      <c r="AB39" s="2">
        <f t="shared" si="25"/>
        <v>0</v>
      </c>
      <c r="AC39" s="2">
        <f t="shared" ref="AC39:AC46" si="28">D39+G39+J39+M39+P39</f>
        <v>2640</v>
      </c>
      <c r="AD39" s="2">
        <f t="shared" ref="AD39:AD47" si="29">C39+F39+I39+L39+O39</f>
        <v>24</v>
      </c>
    </row>
    <row r="40" spans="1:41" x14ac:dyDescent="0.25">
      <c r="A40" s="2">
        <v>16</v>
      </c>
      <c r="B40" s="2">
        <v>108</v>
      </c>
      <c r="D40" s="2">
        <f t="shared" si="26"/>
        <v>0</v>
      </c>
      <c r="E40" s="2">
        <v>146</v>
      </c>
      <c r="F40" s="8">
        <v>1</v>
      </c>
      <c r="G40" s="2">
        <f t="shared" si="21"/>
        <v>146</v>
      </c>
      <c r="H40" s="2">
        <v>183</v>
      </c>
      <c r="I40" s="8">
        <v>3</v>
      </c>
      <c r="J40" s="2">
        <f t="shared" si="22"/>
        <v>549</v>
      </c>
      <c r="K40" s="2">
        <v>214</v>
      </c>
      <c r="L40" s="8">
        <v>3</v>
      </c>
      <c r="M40" s="2">
        <f t="shared" si="22"/>
        <v>642</v>
      </c>
      <c r="N40" s="2">
        <v>246</v>
      </c>
      <c r="P40" s="2">
        <f t="shared" si="27"/>
        <v>0</v>
      </c>
      <c r="Q40" s="2">
        <v>269</v>
      </c>
      <c r="S40" s="2">
        <f t="shared" si="23"/>
        <v>0</v>
      </c>
      <c r="T40" s="2">
        <v>929</v>
      </c>
      <c r="Y40" s="2">
        <f t="shared" si="24"/>
        <v>0</v>
      </c>
      <c r="AB40" s="2">
        <f t="shared" si="25"/>
        <v>0</v>
      </c>
      <c r="AC40" s="2">
        <f t="shared" si="28"/>
        <v>1337</v>
      </c>
      <c r="AD40" s="2">
        <f t="shared" si="29"/>
        <v>7</v>
      </c>
    </row>
    <row r="41" spans="1:41" hidden="1" x14ac:dyDescent="0.25">
      <c r="A41" s="2">
        <v>18</v>
      </c>
      <c r="B41" s="2">
        <v>140</v>
      </c>
      <c r="D41" s="2">
        <f t="shared" si="26"/>
        <v>0</v>
      </c>
      <c r="E41" s="2">
        <v>190</v>
      </c>
      <c r="G41" s="2">
        <f t="shared" si="21"/>
        <v>0</v>
      </c>
      <c r="H41" s="2">
        <v>240</v>
      </c>
      <c r="J41" s="2">
        <f t="shared" si="22"/>
        <v>0</v>
      </c>
      <c r="K41" s="2">
        <v>282</v>
      </c>
      <c r="M41" s="2">
        <f t="shared" si="22"/>
        <v>0</v>
      </c>
      <c r="N41" s="2">
        <v>325</v>
      </c>
      <c r="O41" s="2" t="s">
        <v>8</v>
      </c>
      <c r="P41" s="16"/>
      <c r="Q41" s="2">
        <v>356</v>
      </c>
      <c r="S41" s="16"/>
      <c r="T41" s="2">
        <v>388</v>
      </c>
      <c r="Y41" s="2" t="s">
        <v>8</v>
      </c>
      <c r="AB41" s="2" t="s">
        <v>8</v>
      </c>
      <c r="AC41" s="2">
        <f t="shared" si="28"/>
        <v>0</v>
      </c>
      <c r="AD41" s="2">
        <f>C41+F41+I41+L41</f>
        <v>0</v>
      </c>
    </row>
    <row r="42" spans="1:41" hidden="1" x14ac:dyDescent="0.25">
      <c r="A42" s="2">
        <v>20</v>
      </c>
      <c r="B42" s="2">
        <v>176</v>
      </c>
      <c r="D42" s="2">
        <f t="shared" si="26"/>
        <v>0</v>
      </c>
      <c r="E42" s="2">
        <v>240</v>
      </c>
      <c r="G42" s="2">
        <f t="shared" si="21"/>
        <v>0</v>
      </c>
      <c r="H42" s="2">
        <v>305</v>
      </c>
      <c r="J42" s="2">
        <f t="shared" si="22"/>
        <v>0</v>
      </c>
      <c r="K42" s="2">
        <v>360</v>
      </c>
      <c r="M42" s="2">
        <f t="shared" si="22"/>
        <v>0</v>
      </c>
      <c r="N42" s="2">
        <v>414</v>
      </c>
      <c r="O42" s="2" t="s">
        <v>8</v>
      </c>
      <c r="P42" s="16"/>
      <c r="Q42" s="2">
        <v>455</v>
      </c>
      <c r="S42" s="16"/>
      <c r="T42" s="2">
        <v>496</v>
      </c>
      <c r="Y42" s="2" t="s">
        <v>8</v>
      </c>
      <c r="AB42" s="2" t="s">
        <v>8</v>
      </c>
      <c r="AC42" s="2">
        <f t="shared" si="28"/>
        <v>0</v>
      </c>
      <c r="AD42" s="2">
        <f>C42+F42+I42+L42</f>
        <v>0</v>
      </c>
    </row>
    <row r="43" spans="1:41" hidden="1" x14ac:dyDescent="0.25">
      <c r="A43" s="2">
        <v>22</v>
      </c>
      <c r="B43" s="2">
        <v>216</v>
      </c>
      <c r="D43" s="2">
        <f t="shared" si="26"/>
        <v>0</v>
      </c>
      <c r="E43" s="2">
        <v>269</v>
      </c>
      <c r="G43" s="2">
        <f t="shared" si="21"/>
        <v>0</v>
      </c>
      <c r="H43" s="2">
        <v>378</v>
      </c>
      <c r="J43" s="2">
        <f t="shared" si="22"/>
        <v>0</v>
      </c>
      <c r="K43" s="2">
        <v>446</v>
      </c>
      <c r="M43" s="2">
        <f t="shared" si="22"/>
        <v>0</v>
      </c>
      <c r="N43" s="2">
        <v>514</v>
      </c>
      <c r="P43" s="2">
        <f t="shared" si="27"/>
        <v>0</v>
      </c>
      <c r="Q43" s="2">
        <v>568</v>
      </c>
      <c r="S43" s="2">
        <f t="shared" si="23"/>
        <v>0</v>
      </c>
      <c r="T43" s="2">
        <v>621</v>
      </c>
      <c r="Y43" s="2">
        <f t="shared" si="24"/>
        <v>0</v>
      </c>
      <c r="AB43" s="2">
        <f t="shared" si="25"/>
        <v>0</v>
      </c>
      <c r="AC43" s="2">
        <f t="shared" si="28"/>
        <v>0</v>
      </c>
      <c r="AD43" s="2">
        <f t="shared" si="29"/>
        <v>0</v>
      </c>
    </row>
    <row r="44" spans="1:41" hidden="1" x14ac:dyDescent="0.25">
      <c r="A44" s="2">
        <v>24</v>
      </c>
      <c r="B44" s="2">
        <v>260</v>
      </c>
      <c r="D44" s="2">
        <f t="shared" si="26"/>
        <v>0</v>
      </c>
      <c r="E44" s="2">
        <v>297</v>
      </c>
      <c r="G44" s="2">
        <f t="shared" si="21"/>
        <v>0</v>
      </c>
      <c r="H44" s="2">
        <v>458</v>
      </c>
      <c r="J44" s="2">
        <f t="shared" si="22"/>
        <v>0</v>
      </c>
      <c r="K44" s="2">
        <v>543</v>
      </c>
      <c r="M44" s="2">
        <f t="shared" si="22"/>
        <v>0</v>
      </c>
      <c r="N44" s="2">
        <v>628</v>
      </c>
      <c r="P44" s="2">
        <f t="shared" si="27"/>
        <v>0</v>
      </c>
      <c r="Q44" s="2">
        <v>690</v>
      </c>
      <c r="S44" s="2">
        <f t="shared" si="23"/>
        <v>0</v>
      </c>
      <c r="T44" s="2">
        <v>753</v>
      </c>
      <c r="Y44" s="2">
        <f t="shared" si="24"/>
        <v>0</v>
      </c>
      <c r="AB44" s="2">
        <f t="shared" si="25"/>
        <v>0</v>
      </c>
      <c r="AC44" s="2">
        <f t="shared" si="28"/>
        <v>0</v>
      </c>
      <c r="AD44" s="2">
        <f t="shared" si="29"/>
        <v>0</v>
      </c>
    </row>
    <row r="45" spans="1:41" hidden="1" x14ac:dyDescent="0.25">
      <c r="A45" s="2">
        <v>26</v>
      </c>
      <c r="B45" s="2">
        <v>305</v>
      </c>
      <c r="D45" s="2">
        <f t="shared" si="26"/>
        <v>0</v>
      </c>
      <c r="E45" s="2">
        <v>328</v>
      </c>
      <c r="G45" s="2">
        <f t="shared" si="21"/>
        <v>0</v>
      </c>
      <c r="H45" s="2">
        <v>540</v>
      </c>
      <c r="J45" s="2">
        <f t="shared" si="22"/>
        <v>0</v>
      </c>
      <c r="K45" s="2">
        <v>641</v>
      </c>
      <c r="M45" s="2">
        <f t="shared" si="22"/>
        <v>0</v>
      </c>
      <c r="N45" s="2">
        <v>742</v>
      </c>
      <c r="P45" s="2">
        <f t="shared" si="27"/>
        <v>0</v>
      </c>
      <c r="Q45" s="2">
        <v>820</v>
      </c>
      <c r="S45" s="2">
        <f t="shared" si="23"/>
        <v>0</v>
      </c>
      <c r="T45" s="2">
        <v>899</v>
      </c>
      <c r="Y45" s="2">
        <f t="shared" si="24"/>
        <v>0</v>
      </c>
      <c r="AB45" s="2">
        <f t="shared" si="25"/>
        <v>0</v>
      </c>
      <c r="AC45" s="2">
        <f t="shared" si="28"/>
        <v>0</v>
      </c>
      <c r="AD45" s="2">
        <f t="shared" si="29"/>
        <v>0</v>
      </c>
    </row>
    <row r="46" spans="1:41" hidden="1" x14ac:dyDescent="0.25">
      <c r="A46" s="2">
        <v>28</v>
      </c>
      <c r="B46" s="2">
        <v>357</v>
      </c>
      <c r="D46" s="2">
        <f t="shared" si="26"/>
        <v>0</v>
      </c>
      <c r="E46" s="2">
        <v>359</v>
      </c>
      <c r="G46" s="2">
        <f t="shared" si="21"/>
        <v>0</v>
      </c>
      <c r="H46" s="2">
        <v>635</v>
      </c>
      <c r="J46" s="2">
        <f t="shared" si="22"/>
        <v>0</v>
      </c>
      <c r="K46" s="2">
        <v>756</v>
      </c>
      <c r="M46" s="2">
        <f t="shared" si="22"/>
        <v>0</v>
      </c>
      <c r="N46" s="2">
        <v>877</v>
      </c>
      <c r="P46" s="2">
        <f t="shared" si="27"/>
        <v>0</v>
      </c>
      <c r="Q46" s="2">
        <v>969</v>
      </c>
      <c r="S46" s="2">
        <f t="shared" si="23"/>
        <v>0</v>
      </c>
      <c r="T46" s="2">
        <v>1061</v>
      </c>
      <c r="Y46" s="2">
        <f t="shared" si="24"/>
        <v>0</v>
      </c>
      <c r="AB46" s="2">
        <f t="shared" si="25"/>
        <v>0</v>
      </c>
      <c r="AC46" s="2">
        <f t="shared" si="28"/>
        <v>0</v>
      </c>
      <c r="AD46" s="2">
        <f t="shared" si="29"/>
        <v>0</v>
      </c>
    </row>
    <row r="47" spans="1:41" x14ac:dyDescent="0.25">
      <c r="A47" s="3" t="s">
        <v>17</v>
      </c>
      <c r="D47" s="2">
        <f>SUM(D38:D46)</f>
        <v>1328</v>
      </c>
      <c r="G47" s="2">
        <f>SUM(G38:G46)</f>
        <v>1323</v>
      </c>
      <c r="J47" s="2">
        <f>SUM(J38:J46)</f>
        <v>1515</v>
      </c>
      <c r="M47" s="2">
        <f>SUM(M38:M46)</f>
        <v>642</v>
      </c>
      <c r="P47" s="2">
        <f>SUM(P38:P46)</f>
        <v>0</v>
      </c>
      <c r="S47" s="2" t="s">
        <v>8</v>
      </c>
      <c r="Y47" s="2" t="s">
        <v>8</v>
      </c>
      <c r="AB47" s="4" t="s">
        <v>15</v>
      </c>
      <c r="AC47" s="5">
        <f>SUM(AC38:AC46)</f>
        <v>4808</v>
      </c>
      <c r="AD47" s="2">
        <f t="shared" si="29"/>
        <v>0</v>
      </c>
      <c r="AF47" s="23">
        <v>150</v>
      </c>
      <c r="AG47" s="33">
        <f>(AC47/1000)*AF47</f>
        <v>721.19999999999993</v>
      </c>
      <c r="AH47" s="23">
        <v>80</v>
      </c>
      <c r="AI47" s="33">
        <f>(AC47/1000)*AH47</f>
        <v>384.64</v>
      </c>
      <c r="AJ47" s="23">
        <v>100</v>
      </c>
      <c r="AK47" s="33">
        <f>(AC47/1000)*AJ47</f>
        <v>480.79999999999995</v>
      </c>
      <c r="AL47" s="23">
        <v>50</v>
      </c>
      <c r="AM47" s="33">
        <f>(AC47/1000)*AL47</f>
        <v>240.39999999999998</v>
      </c>
      <c r="AN47" s="23">
        <v>85</v>
      </c>
      <c r="AO47" s="33">
        <f>(AC47/1000)*AN47</f>
        <v>408.68</v>
      </c>
    </row>
    <row r="48" spans="1:41" x14ac:dyDescent="0.25">
      <c r="M48" s="1"/>
      <c r="N48" s="1"/>
      <c r="O48" s="1"/>
      <c r="P48" s="1" t="s">
        <v>8</v>
      </c>
      <c r="Q48" s="1"/>
      <c r="R48" s="1"/>
      <c r="S48" s="1"/>
      <c r="T48" s="1"/>
      <c r="U48" s="1"/>
      <c r="V48" s="5"/>
      <c r="W48" s="4"/>
      <c r="X48" s="1" t="s">
        <v>8</v>
      </c>
      <c r="Y48" s="1"/>
      <c r="Z48" s="4"/>
      <c r="AA48" s="1" t="s">
        <v>8</v>
      </c>
      <c r="AB48" s="5" t="s">
        <v>14</v>
      </c>
      <c r="AC48" s="5">
        <f>SUM(AD38:AD46)</f>
        <v>45</v>
      </c>
    </row>
    <row r="49" spans="1:41" x14ac:dyDescent="0.25">
      <c r="P49" s="2" t="s">
        <v>8</v>
      </c>
      <c r="V49" s="5" t="s">
        <v>8</v>
      </c>
      <c r="W49" s="5"/>
      <c r="Z49" s="5"/>
      <c r="AC49" s="5" t="s">
        <v>8</v>
      </c>
    </row>
    <row r="50" spans="1:41" x14ac:dyDescent="0.25">
      <c r="A50" s="4" t="s">
        <v>18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 t="s">
        <v>8</v>
      </c>
      <c r="X50" s="1"/>
      <c r="Y50" s="1"/>
      <c r="AA50" s="1"/>
      <c r="AB50" s="1"/>
    </row>
    <row r="51" spans="1:41" x14ac:dyDescent="0.25">
      <c r="D51" s="2" t="s">
        <v>1</v>
      </c>
      <c r="G51" s="2" t="s">
        <v>2</v>
      </c>
      <c r="J51" s="2" t="s">
        <v>3</v>
      </c>
      <c r="M51" s="2" t="s">
        <v>4</v>
      </c>
      <c r="P51" s="2" t="s">
        <v>5</v>
      </c>
      <c r="S51" s="2" t="s">
        <v>6</v>
      </c>
      <c r="V51" s="2" t="s">
        <v>7</v>
      </c>
      <c r="W51" s="2" t="s">
        <v>8</v>
      </c>
      <c r="Y51" s="2" t="s">
        <v>9</v>
      </c>
      <c r="AB51" s="2" t="s">
        <v>10</v>
      </c>
      <c r="AC51" s="2" t="s">
        <v>11</v>
      </c>
      <c r="AD51" s="2" t="s">
        <v>11</v>
      </c>
    </row>
    <row r="52" spans="1:41" x14ac:dyDescent="0.25">
      <c r="A52" s="2" t="s">
        <v>12</v>
      </c>
      <c r="B52" s="2" t="s">
        <v>13</v>
      </c>
      <c r="C52" s="2" t="s">
        <v>14</v>
      </c>
      <c r="D52" s="2" t="s">
        <v>15</v>
      </c>
      <c r="E52" s="2" t="s">
        <v>13</v>
      </c>
      <c r="F52" s="2" t="s">
        <v>14</v>
      </c>
      <c r="G52" s="2" t="s">
        <v>15</v>
      </c>
      <c r="H52" s="2" t="s">
        <v>13</v>
      </c>
      <c r="I52" s="2" t="s">
        <v>14</v>
      </c>
      <c r="J52" s="2" t="s">
        <v>15</v>
      </c>
      <c r="K52" s="2" t="s">
        <v>13</v>
      </c>
      <c r="L52" s="2" t="s">
        <v>14</v>
      </c>
      <c r="M52" s="2" t="s">
        <v>15</v>
      </c>
      <c r="N52" s="2" t="s">
        <v>13</v>
      </c>
      <c r="O52" s="2" t="s">
        <v>14</v>
      </c>
      <c r="P52" s="2" t="s">
        <v>15</v>
      </c>
      <c r="Q52" s="2" t="s">
        <v>13</v>
      </c>
      <c r="R52" s="2" t="s">
        <v>14</v>
      </c>
      <c r="S52" s="2" t="s">
        <v>15</v>
      </c>
      <c r="T52" s="2" t="s">
        <v>13</v>
      </c>
      <c r="U52" s="2" t="s">
        <v>14</v>
      </c>
      <c r="V52" s="2" t="s">
        <v>15</v>
      </c>
      <c r="X52" s="2" t="s">
        <v>14</v>
      </c>
      <c r="Y52" s="2" t="s">
        <v>15</v>
      </c>
      <c r="AA52" s="2" t="s">
        <v>14</v>
      </c>
      <c r="AB52" s="2" t="s">
        <v>15</v>
      </c>
      <c r="AC52" s="2" t="s">
        <v>16</v>
      </c>
      <c r="AD52" s="2" t="s">
        <v>14</v>
      </c>
    </row>
    <row r="53" spans="1:41" x14ac:dyDescent="0.25">
      <c r="A53" s="2">
        <v>12</v>
      </c>
      <c r="B53" s="2">
        <v>56</v>
      </c>
      <c r="C53" s="2">
        <v>1</v>
      </c>
      <c r="D53" s="2">
        <f t="shared" ref="D53:D58" si="30">B53*C53</f>
        <v>56</v>
      </c>
      <c r="E53" s="2">
        <v>74</v>
      </c>
      <c r="G53" s="2">
        <f t="shared" ref="G53:G58" si="31">E53*F53</f>
        <v>0</v>
      </c>
      <c r="H53" s="2">
        <v>92</v>
      </c>
      <c r="J53" s="2">
        <f t="shared" ref="J53:M58" si="32">H53*I53</f>
        <v>0</v>
      </c>
      <c r="K53" s="2">
        <v>106</v>
      </c>
      <c r="M53" s="2">
        <f t="shared" si="32"/>
        <v>0</v>
      </c>
      <c r="N53" s="2">
        <v>120</v>
      </c>
      <c r="P53" s="2">
        <f t="shared" ref="P53:P58" si="33">N53*O53</f>
        <v>0</v>
      </c>
      <c r="Q53" s="2">
        <v>120</v>
      </c>
      <c r="S53" s="2">
        <f t="shared" ref="S53:S58" si="34">Q53*R53</f>
        <v>0</v>
      </c>
      <c r="T53" s="2">
        <v>120</v>
      </c>
      <c r="V53" s="2">
        <f>T54*U54</f>
        <v>0</v>
      </c>
      <c r="Y53" s="2">
        <f>U53*V53</f>
        <v>0</v>
      </c>
      <c r="AB53" s="2">
        <f t="shared" ref="AB53:AB58" si="35">X53*Y53</f>
        <v>0</v>
      </c>
      <c r="AC53" s="2">
        <f t="shared" ref="AC53:AC58" si="36">D53+G53+J53+M53+P53</f>
        <v>56</v>
      </c>
      <c r="AD53" s="2">
        <f t="shared" ref="AD53:AD59" si="37">C53+F53+I53+L53+O53</f>
        <v>1</v>
      </c>
    </row>
    <row r="54" spans="1:41" x14ac:dyDescent="0.25">
      <c r="A54" s="2">
        <v>14</v>
      </c>
      <c r="B54" s="2">
        <v>78</v>
      </c>
      <c r="C54" s="2">
        <v>2</v>
      </c>
      <c r="D54" s="2">
        <f t="shared" si="30"/>
        <v>156</v>
      </c>
      <c r="E54" s="2">
        <v>105</v>
      </c>
      <c r="G54" s="2">
        <f t="shared" si="31"/>
        <v>0</v>
      </c>
      <c r="H54" s="2">
        <v>132</v>
      </c>
      <c r="J54" s="2">
        <f t="shared" si="32"/>
        <v>0</v>
      </c>
      <c r="K54" s="2">
        <v>153</v>
      </c>
      <c r="M54" s="2">
        <f t="shared" si="32"/>
        <v>0</v>
      </c>
      <c r="N54" s="2">
        <v>174</v>
      </c>
      <c r="P54" s="2">
        <f t="shared" si="33"/>
        <v>0</v>
      </c>
      <c r="Q54" s="2">
        <v>174</v>
      </c>
      <c r="S54" s="2">
        <f t="shared" si="34"/>
        <v>0</v>
      </c>
      <c r="T54" s="2">
        <v>174</v>
      </c>
      <c r="V54" s="2">
        <f>T55*U55</f>
        <v>0</v>
      </c>
      <c r="Y54" s="2">
        <f>U54*V54</f>
        <v>0</v>
      </c>
      <c r="AB54" s="2">
        <f t="shared" si="35"/>
        <v>0</v>
      </c>
      <c r="AC54" s="2">
        <f t="shared" si="36"/>
        <v>156</v>
      </c>
      <c r="AD54" s="2">
        <f t="shared" si="37"/>
        <v>2</v>
      </c>
    </row>
    <row r="55" spans="1:41" hidden="1" x14ac:dyDescent="0.25">
      <c r="A55" s="2">
        <v>16</v>
      </c>
      <c r="B55" s="2">
        <v>106</v>
      </c>
      <c r="D55" s="2">
        <f t="shared" si="30"/>
        <v>0</v>
      </c>
      <c r="E55" s="2">
        <v>143</v>
      </c>
      <c r="G55" s="2">
        <f t="shared" si="31"/>
        <v>0</v>
      </c>
      <c r="H55" s="2">
        <v>180</v>
      </c>
      <c r="J55" s="2">
        <f t="shared" si="32"/>
        <v>0</v>
      </c>
      <c r="K55" s="2">
        <v>210</v>
      </c>
      <c r="M55" s="2">
        <f t="shared" si="32"/>
        <v>0</v>
      </c>
      <c r="N55" s="2">
        <v>241</v>
      </c>
      <c r="P55" s="2">
        <f t="shared" si="33"/>
        <v>0</v>
      </c>
      <c r="Q55" s="2">
        <v>241</v>
      </c>
      <c r="S55" s="2">
        <f t="shared" si="34"/>
        <v>0</v>
      </c>
      <c r="T55" s="2">
        <v>241</v>
      </c>
      <c r="V55" s="2">
        <f>T56*U56</f>
        <v>0</v>
      </c>
      <c r="Y55" s="2">
        <f>U55*V55</f>
        <v>0</v>
      </c>
      <c r="AB55" s="2">
        <f t="shared" si="35"/>
        <v>0</v>
      </c>
      <c r="AC55" s="2">
        <f t="shared" si="36"/>
        <v>0</v>
      </c>
      <c r="AD55" s="2">
        <f t="shared" si="37"/>
        <v>0</v>
      </c>
    </row>
    <row r="56" spans="1:41" hidden="1" x14ac:dyDescent="0.25">
      <c r="A56" s="2">
        <v>18</v>
      </c>
      <c r="B56" s="2">
        <v>136</v>
      </c>
      <c r="D56" s="2">
        <f t="shared" si="30"/>
        <v>0</v>
      </c>
      <c r="E56" s="2">
        <v>184</v>
      </c>
      <c r="F56" s="8"/>
      <c r="G56" s="2">
        <f t="shared" si="31"/>
        <v>0</v>
      </c>
      <c r="H56" s="2">
        <v>233</v>
      </c>
      <c r="J56" s="2">
        <f t="shared" si="32"/>
        <v>0</v>
      </c>
      <c r="K56" s="2">
        <v>274</v>
      </c>
      <c r="M56" s="2">
        <f t="shared" si="32"/>
        <v>0</v>
      </c>
      <c r="N56" s="2">
        <v>314</v>
      </c>
      <c r="P56" s="2">
        <f t="shared" si="33"/>
        <v>0</v>
      </c>
      <c r="Q56" s="2">
        <v>314</v>
      </c>
      <c r="S56" s="2">
        <f t="shared" si="34"/>
        <v>0</v>
      </c>
      <c r="T56" s="2">
        <v>314</v>
      </c>
      <c r="V56" s="2">
        <f>T57*U57</f>
        <v>0</v>
      </c>
      <c r="Y56" s="2">
        <f>U56*V56</f>
        <v>0</v>
      </c>
      <c r="AB56" s="2">
        <f t="shared" si="35"/>
        <v>0</v>
      </c>
      <c r="AC56" s="2">
        <f t="shared" si="36"/>
        <v>0</v>
      </c>
      <c r="AD56" s="2">
        <f t="shared" si="37"/>
        <v>0</v>
      </c>
    </row>
    <row r="57" spans="1:41" hidden="1" x14ac:dyDescent="0.25">
      <c r="A57" s="2">
        <v>20</v>
      </c>
      <c r="B57" s="2">
        <v>171</v>
      </c>
      <c r="D57" s="2">
        <f t="shared" si="30"/>
        <v>0</v>
      </c>
      <c r="E57" s="2">
        <v>234</v>
      </c>
      <c r="G57" s="2">
        <f t="shared" si="31"/>
        <v>0</v>
      </c>
      <c r="H57" s="2">
        <v>296</v>
      </c>
      <c r="J57" s="2">
        <f t="shared" si="32"/>
        <v>0</v>
      </c>
      <c r="K57" s="2">
        <v>348</v>
      </c>
      <c r="M57" s="2">
        <f t="shared" si="32"/>
        <v>0</v>
      </c>
      <c r="N57" s="2">
        <v>401</v>
      </c>
      <c r="P57" s="2">
        <f t="shared" si="33"/>
        <v>0</v>
      </c>
      <c r="Q57" s="2">
        <v>401</v>
      </c>
      <c r="S57" s="2">
        <f t="shared" si="34"/>
        <v>0</v>
      </c>
      <c r="T57" s="2">
        <v>401</v>
      </c>
      <c r="U57" s="2">
        <v>0</v>
      </c>
      <c r="Y57" s="2">
        <f>W57*X57</f>
        <v>0</v>
      </c>
      <c r="AB57" s="2">
        <f t="shared" si="35"/>
        <v>0</v>
      </c>
      <c r="AC57" s="2">
        <f t="shared" si="36"/>
        <v>0</v>
      </c>
      <c r="AD57" s="2">
        <f t="shared" si="37"/>
        <v>0</v>
      </c>
    </row>
    <row r="58" spans="1:41" hidden="1" x14ac:dyDescent="0.25">
      <c r="A58" s="2">
        <v>22</v>
      </c>
      <c r="B58" s="2">
        <v>211</v>
      </c>
      <c r="D58" s="2">
        <f t="shared" si="30"/>
        <v>0</v>
      </c>
      <c r="E58" s="2">
        <v>290</v>
      </c>
      <c r="G58" s="2">
        <f t="shared" si="31"/>
        <v>0</v>
      </c>
      <c r="H58" s="2">
        <v>368</v>
      </c>
      <c r="J58" s="2">
        <f t="shared" si="32"/>
        <v>0</v>
      </c>
      <c r="K58" s="2">
        <v>434</v>
      </c>
      <c r="M58" s="2">
        <f t="shared" si="32"/>
        <v>0</v>
      </c>
      <c r="N58" s="2">
        <v>500</v>
      </c>
      <c r="P58" s="2">
        <f t="shared" si="33"/>
        <v>0</v>
      </c>
      <c r="Q58" s="2">
        <v>500</v>
      </c>
      <c r="S58" s="2">
        <f t="shared" si="34"/>
        <v>0</v>
      </c>
      <c r="T58" s="2">
        <v>500</v>
      </c>
      <c r="U58" s="2" t="s">
        <v>8</v>
      </c>
      <c r="V58" s="2">
        <f>T59*U59</f>
        <v>0</v>
      </c>
      <c r="X58" s="2">
        <v>0</v>
      </c>
      <c r="Y58" s="2">
        <f>W58*X58</f>
        <v>0</v>
      </c>
      <c r="AA58" s="2">
        <v>0</v>
      </c>
      <c r="AB58" s="2">
        <f t="shared" si="35"/>
        <v>0</v>
      </c>
      <c r="AC58" s="2">
        <f t="shared" si="36"/>
        <v>0</v>
      </c>
      <c r="AD58" s="2">
        <f t="shared" si="37"/>
        <v>0</v>
      </c>
    </row>
    <row r="59" spans="1:41" x14ac:dyDescent="0.25">
      <c r="A59" s="3" t="s">
        <v>17</v>
      </c>
      <c r="D59" s="2">
        <f>SUM(D53:D58)</f>
        <v>212</v>
      </c>
      <c r="G59" s="2">
        <f>SUM(G53:G58)</f>
        <v>0</v>
      </c>
      <c r="J59" s="2">
        <f>SUM(J53:J57)</f>
        <v>0</v>
      </c>
      <c r="M59" s="2">
        <f>SUM(M53:M56)</f>
        <v>0</v>
      </c>
      <c r="P59" s="2">
        <f>SUM(P53:P56)</f>
        <v>0</v>
      </c>
      <c r="S59" s="2">
        <f>SUM(S53:S56)</f>
        <v>0</v>
      </c>
      <c r="Y59" s="2">
        <f>SUM(Y53:Y56)</f>
        <v>0</v>
      </c>
      <c r="AB59" s="4" t="s">
        <v>15</v>
      </c>
      <c r="AC59" s="5">
        <f>SUM(AC53:AC58)</f>
        <v>212</v>
      </c>
      <c r="AD59" s="2">
        <f t="shared" si="37"/>
        <v>0</v>
      </c>
      <c r="AF59" s="23">
        <v>25</v>
      </c>
      <c r="AG59" s="33">
        <f>(AC59/1000)*AF59</f>
        <v>5.3</v>
      </c>
      <c r="AH59" s="23">
        <v>40</v>
      </c>
      <c r="AI59" s="33">
        <f>(AC59/1000)*AH59</f>
        <v>8.48</v>
      </c>
      <c r="AJ59" s="23">
        <v>50</v>
      </c>
      <c r="AK59" s="33">
        <f>(AC59/1000)*AJ59</f>
        <v>10.6</v>
      </c>
      <c r="AL59" s="23">
        <v>30</v>
      </c>
      <c r="AM59" s="33">
        <f>(AC59/1000)*AL59</f>
        <v>6.3599999999999994</v>
      </c>
      <c r="AN59" s="23">
        <v>20</v>
      </c>
      <c r="AO59" s="33">
        <f>(AC59/1000)*AN59</f>
        <v>4.24</v>
      </c>
    </row>
    <row r="60" spans="1:41" x14ac:dyDescent="0.25">
      <c r="M60" s="1"/>
      <c r="N60" s="1"/>
      <c r="O60" s="1"/>
      <c r="P60" s="1" t="s">
        <v>8</v>
      </c>
      <c r="Q60" s="1"/>
      <c r="R60" s="1"/>
      <c r="S60" s="1"/>
      <c r="T60" s="1"/>
      <c r="U60" s="1"/>
      <c r="V60" s="5"/>
      <c r="W60" s="1"/>
      <c r="X60" s="1" t="s">
        <v>8</v>
      </c>
      <c r="Y60" s="1"/>
      <c r="Z60" s="1"/>
      <c r="AA60" s="1" t="s">
        <v>8</v>
      </c>
      <c r="AB60" s="5" t="s">
        <v>14</v>
      </c>
      <c r="AC60" s="5">
        <f>SUM(AD53:AD58)</f>
        <v>3</v>
      </c>
    </row>
    <row r="61" spans="1:41" x14ac:dyDescent="0.25">
      <c r="M61" s="1"/>
      <c r="N61" s="1"/>
      <c r="O61" s="1"/>
      <c r="P61" s="1"/>
      <c r="Q61" s="1"/>
      <c r="R61" s="1"/>
      <c r="S61" s="1"/>
      <c r="T61" s="1"/>
      <c r="U61" s="1"/>
      <c r="V61" s="5"/>
      <c r="W61" s="1"/>
      <c r="X61" s="1"/>
      <c r="Y61" s="1"/>
      <c r="Z61" s="1"/>
      <c r="AA61" s="1"/>
      <c r="AB61" s="5"/>
      <c r="AC61" s="5"/>
    </row>
    <row r="62" spans="1:41" hidden="1" x14ac:dyDescent="0.25">
      <c r="A62" s="4" t="s">
        <v>22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 t="s">
        <v>8</v>
      </c>
      <c r="X62" s="1"/>
      <c r="Y62" s="1"/>
      <c r="AA62" s="1"/>
      <c r="AB62" s="1"/>
    </row>
    <row r="63" spans="1:41" hidden="1" x14ac:dyDescent="0.25">
      <c r="D63" s="2" t="s">
        <v>1</v>
      </c>
      <c r="G63" s="2" t="s">
        <v>2</v>
      </c>
      <c r="J63" s="2" t="s">
        <v>3</v>
      </c>
      <c r="M63" s="2" t="s">
        <v>4</v>
      </c>
      <c r="P63" s="2" t="s">
        <v>5</v>
      </c>
      <c r="S63" s="2" t="s">
        <v>6</v>
      </c>
      <c r="V63" s="2" t="s">
        <v>7</v>
      </c>
      <c r="W63" s="2" t="s">
        <v>8</v>
      </c>
      <c r="Y63" s="2" t="s">
        <v>9</v>
      </c>
      <c r="AB63" s="2" t="s">
        <v>10</v>
      </c>
      <c r="AC63" s="2" t="s">
        <v>11</v>
      </c>
      <c r="AD63" s="2" t="s">
        <v>11</v>
      </c>
    </row>
    <row r="64" spans="1:41" hidden="1" x14ac:dyDescent="0.25">
      <c r="A64" s="2" t="s">
        <v>12</v>
      </c>
      <c r="B64" s="2" t="s">
        <v>13</v>
      </c>
      <c r="C64" s="2" t="s">
        <v>14</v>
      </c>
      <c r="D64" s="2" t="s">
        <v>15</v>
      </c>
      <c r="E64" s="2" t="s">
        <v>13</v>
      </c>
      <c r="F64" s="2" t="s">
        <v>14</v>
      </c>
      <c r="G64" s="2" t="s">
        <v>15</v>
      </c>
      <c r="H64" s="2" t="s">
        <v>13</v>
      </c>
      <c r="I64" s="2" t="s">
        <v>14</v>
      </c>
      <c r="J64" s="2" t="s">
        <v>15</v>
      </c>
      <c r="K64" s="2" t="s">
        <v>13</v>
      </c>
      <c r="L64" s="2" t="s">
        <v>14</v>
      </c>
      <c r="M64" s="2" t="s">
        <v>15</v>
      </c>
      <c r="N64" s="2" t="s">
        <v>13</v>
      </c>
      <c r="O64" s="2" t="s">
        <v>14</v>
      </c>
      <c r="P64" s="2" t="s">
        <v>15</v>
      </c>
      <c r="Q64" s="2" t="s">
        <v>13</v>
      </c>
      <c r="R64" s="2" t="s">
        <v>14</v>
      </c>
      <c r="S64" s="2" t="s">
        <v>15</v>
      </c>
      <c r="T64" s="2" t="s">
        <v>13</v>
      </c>
      <c r="U64" s="2" t="s">
        <v>14</v>
      </c>
      <c r="V64" s="2" t="s">
        <v>15</v>
      </c>
      <c r="X64" s="2" t="s">
        <v>14</v>
      </c>
      <c r="Y64" s="2" t="s">
        <v>15</v>
      </c>
      <c r="AA64" s="2" t="s">
        <v>14</v>
      </c>
      <c r="AB64" s="2" t="s">
        <v>15</v>
      </c>
      <c r="AC64" s="2" t="s">
        <v>16</v>
      </c>
      <c r="AD64" s="2" t="s">
        <v>14</v>
      </c>
    </row>
    <row r="65" spans="1:30" hidden="1" x14ac:dyDescent="0.25">
      <c r="A65" s="2">
        <v>12</v>
      </c>
      <c r="B65" s="2">
        <v>56</v>
      </c>
      <c r="D65" s="2">
        <f>B65*C65</f>
        <v>0</v>
      </c>
      <c r="E65" s="2">
        <v>74</v>
      </c>
      <c r="G65" s="2">
        <f>E65*F65</f>
        <v>0</v>
      </c>
      <c r="H65" s="2">
        <v>92</v>
      </c>
      <c r="J65" s="2">
        <f t="shared" ref="J65:M69" si="38">H65*I65</f>
        <v>0</v>
      </c>
      <c r="K65" s="2">
        <v>106</v>
      </c>
      <c r="M65" s="2">
        <f t="shared" si="38"/>
        <v>0</v>
      </c>
      <c r="N65" s="2">
        <v>120</v>
      </c>
      <c r="Q65" s="2">
        <v>120</v>
      </c>
      <c r="S65" s="2">
        <f>O65*P65</f>
        <v>0</v>
      </c>
      <c r="T65" s="2">
        <v>120</v>
      </c>
      <c r="Y65" s="2">
        <f>U65*V65</f>
        <v>0</v>
      </c>
      <c r="AB65" s="2">
        <f>X65*Y65</f>
        <v>0</v>
      </c>
      <c r="AC65" s="2">
        <f>D65+G65+J65+M65+P65</f>
        <v>0</v>
      </c>
      <c r="AD65" s="2">
        <f t="shared" ref="AD65:AD70" si="39">C65+F65+I65+L65+O65</f>
        <v>0</v>
      </c>
    </row>
    <row r="66" spans="1:30" hidden="1" x14ac:dyDescent="0.25">
      <c r="A66" s="2">
        <v>14</v>
      </c>
      <c r="B66" s="2">
        <v>78</v>
      </c>
      <c r="D66" s="2">
        <f>B66*C66</f>
        <v>0</v>
      </c>
      <c r="E66" s="2">
        <v>105</v>
      </c>
      <c r="F66" s="8"/>
      <c r="G66" s="2">
        <f>E66*F66</f>
        <v>0</v>
      </c>
      <c r="H66" s="2">
        <v>132</v>
      </c>
      <c r="I66" s="8"/>
      <c r="J66" s="2">
        <f t="shared" si="38"/>
        <v>0</v>
      </c>
      <c r="K66" s="2">
        <v>153</v>
      </c>
      <c r="M66" s="2">
        <f t="shared" si="38"/>
        <v>0</v>
      </c>
      <c r="N66" s="2">
        <v>174</v>
      </c>
      <c r="Q66" s="2">
        <v>174</v>
      </c>
      <c r="S66" s="2">
        <f>O66*P66</f>
        <v>0</v>
      </c>
      <c r="T66" s="2">
        <v>174</v>
      </c>
      <c r="Y66" s="2">
        <f>U66*V66</f>
        <v>0</v>
      </c>
      <c r="AB66" s="2">
        <f>X66*Y66</f>
        <v>0</v>
      </c>
      <c r="AC66" s="2">
        <f>D66+G66+J66+M66+P66</f>
        <v>0</v>
      </c>
      <c r="AD66" s="2">
        <f t="shared" si="39"/>
        <v>0</v>
      </c>
    </row>
    <row r="67" spans="1:30" hidden="1" x14ac:dyDescent="0.25">
      <c r="A67" s="2">
        <v>16</v>
      </c>
      <c r="B67" s="2">
        <v>106</v>
      </c>
      <c r="D67" s="2">
        <f>B67*C67</f>
        <v>0</v>
      </c>
      <c r="E67" s="2">
        <v>143</v>
      </c>
      <c r="F67" s="8"/>
      <c r="G67" s="2">
        <f>E67*F67</f>
        <v>0</v>
      </c>
      <c r="H67" s="2">
        <v>180</v>
      </c>
      <c r="J67" s="2">
        <f t="shared" si="38"/>
        <v>0</v>
      </c>
      <c r="K67" s="2">
        <v>210</v>
      </c>
      <c r="M67" s="2">
        <f t="shared" si="38"/>
        <v>0</v>
      </c>
      <c r="N67" s="2">
        <v>241</v>
      </c>
      <c r="Q67" s="2">
        <v>241</v>
      </c>
      <c r="S67" s="2">
        <f>O67*P67</f>
        <v>0</v>
      </c>
      <c r="T67" s="2">
        <v>241</v>
      </c>
      <c r="Y67" s="2">
        <f>U67*V67</f>
        <v>0</v>
      </c>
      <c r="AB67" s="2">
        <f>X67*Y67</f>
        <v>0</v>
      </c>
      <c r="AC67" s="2">
        <f>D67+G67+J67+M67+P67</f>
        <v>0</v>
      </c>
      <c r="AD67" s="2">
        <f t="shared" si="39"/>
        <v>0</v>
      </c>
    </row>
    <row r="68" spans="1:30" hidden="1" x14ac:dyDescent="0.25">
      <c r="A68" s="2">
        <v>18</v>
      </c>
      <c r="B68" s="2">
        <v>136</v>
      </c>
      <c r="D68" s="2">
        <f>B68*C68</f>
        <v>0</v>
      </c>
      <c r="E68" s="2">
        <v>184</v>
      </c>
      <c r="F68" s="8"/>
      <c r="G68" s="2">
        <f>E68*F68</f>
        <v>0</v>
      </c>
      <c r="H68" s="2">
        <v>233</v>
      </c>
      <c r="I68" s="8"/>
      <c r="J68" s="2">
        <f t="shared" si="38"/>
        <v>0</v>
      </c>
      <c r="K68" s="2">
        <v>274</v>
      </c>
      <c r="M68" s="2">
        <f t="shared" si="38"/>
        <v>0</v>
      </c>
      <c r="N68" s="2">
        <v>314</v>
      </c>
      <c r="O68" s="8"/>
      <c r="Q68" s="2">
        <v>314</v>
      </c>
      <c r="S68" s="2">
        <f>O68*P68</f>
        <v>0</v>
      </c>
      <c r="T68" s="2">
        <v>314</v>
      </c>
      <c r="Y68" s="2">
        <f>U68*V68</f>
        <v>0</v>
      </c>
      <c r="AB68" s="2">
        <f>X68*Y68</f>
        <v>0</v>
      </c>
      <c r="AC68" s="2">
        <f>D68+G68+J68+M68+P68</f>
        <v>0</v>
      </c>
      <c r="AD68" s="2">
        <f t="shared" si="39"/>
        <v>0</v>
      </c>
    </row>
    <row r="69" spans="1:30" hidden="1" x14ac:dyDescent="0.25">
      <c r="A69" s="2">
        <v>20</v>
      </c>
      <c r="B69" s="2">
        <v>171</v>
      </c>
      <c r="D69" s="2">
        <f>B69*C69</f>
        <v>0</v>
      </c>
      <c r="E69" s="2">
        <v>234</v>
      </c>
      <c r="G69" s="2">
        <f>E69*F69</f>
        <v>0</v>
      </c>
      <c r="H69" s="2">
        <v>296</v>
      </c>
      <c r="J69" s="2">
        <f t="shared" si="38"/>
        <v>0</v>
      </c>
      <c r="K69" s="2">
        <v>348</v>
      </c>
      <c r="M69" s="2">
        <f t="shared" si="38"/>
        <v>0</v>
      </c>
      <c r="N69" s="2">
        <v>401</v>
      </c>
      <c r="Q69" s="2">
        <v>401</v>
      </c>
      <c r="S69" s="2">
        <f>O69*P69</f>
        <v>0</v>
      </c>
      <c r="T69" s="2">
        <v>401</v>
      </c>
      <c r="Y69" s="2">
        <f>U69*V69</f>
        <v>0</v>
      </c>
      <c r="AB69" s="2">
        <f>X69*Y69</f>
        <v>0</v>
      </c>
      <c r="AC69" s="2">
        <f>D69+G69+J69+M69+P69</f>
        <v>0</v>
      </c>
      <c r="AD69" s="2">
        <f t="shared" si="39"/>
        <v>0</v>
      </c>
    </row>
    <row r="70" spans="1:30" hidden="1" x14ac:dyDescent="0.25">
      <c r="A70" s="3" t="s">
        <v>17</v>
      </c>
      <c r="D70" s="2">
        <f>SUM(D65:D69)</f>
        <v>0</v>
      </c>
      <c r="G70" s="2">
        <f>SUM(G65:G69)</f>
        <v>0</v>
      </c>
      <c r="J70" s="2">
        <f>SUM(J65:J69)</f>
        <v>0</v>
      </c>
      <c r="M70" s="2">
        <f>SUM(M65:M69)</f>
        <v>0</v>
      </c>
      <c r="P70" s="2">
        <f>SUM(P65:P69)</f>
        <v>0</v>
      </c>
      <c r="S70" s="2">
        <f>SUM(S65:S69)</f>
        <v>0</v>
      </c>
      <c r="W70" s="5"/>
      <c r="Y70" s="2">
        <f>SUM(Y65:Y69)</f>
        <v>0</v>
      </c>
      <c r="Z70" s="5"/>
      <c r="AB70" s="4" t="s">
        <v>15</v>
      </c>
      <c r="AC70" s="5">
        <f>SUM(AC65:AC69)</f>
        <v>0</v>
      </c>
      <c r="AD70" s="2">
        <f t="shared" si="39"/>
        <v>0</v>
      </c>
    </row>
    <row r="71" spans="1:30" hidden="1" x14ac:dyDescent="0.25">
      <c r="M71" s="1"/>
      <c r="N71" s="1"/>
      <c r="O71" s="1"/>
      <c r="P71" s="1" t="s">
        <v>8</v>
      </c>
      <c r="Q71" s="1"/>
      <c r="R71" s="1"/>
      <c r="S71" s="1"/>
      <c r="T71" s="1"/>
      <c r="U71" s="1"/>
      <c r="W71" s="1"/>
      <c r="X71" s="1" t="s">
        <v>8</v>
      </c>
      <c r="Y71" s="1"/>
      <c r="Z71" s="1"/>
      <c r="AA71" s="1" t="s">
        <v>8</v>
      </c>
      <c r="AB71" s="5" t="s">
        <v>14</v>
      </c>
      <c r="AC71" s="5">
        <f>SUM(AD65:AD69)</f>
        <v>0</v>
      </c>
    </row>
    <row r="72" spans="1:30" hidden="1" x14ac:dyDescent="0.25">
      <c r="M72" s="1"/>
      <c r="N72" s="1"/>
      <c r="O72" s="1"/>
      <c r="P72" s="1"/>
      <c r="Q72" s="1"/>
      <c r="R72" s="1"/>
      <c r="S72" s="1"/>
      <c r="T72" s="1"/>
      <c r="U72" s="1"/>
      <c r="V72" s="5"/>
      <c r="W72" s="1"/>
      <c r="X72" s="1"/>
      <c r="Y72" s="1"/>
      <c r="Z72" s="1"/>
      <c r="AA72" s="1"/>
      <c r="AB72" s="1"/>
      <c r="AC72" s="5"/>
    </row>
    <row r="73" spans="1:30" x14ac:dyDescent="0.25">
      <c r="A73" s="4" t="s">
        <v>21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 t="s">
        <v>8</v>
      </c>
      <c r="X73" s="1"/>
      <c r="Y73" s="1"/>
      <c r="AA73" s="1"/>
      <c r="AB73" s="1"/>
    </row>
    <row r="74" spans="1:30" x14ac:dyDescent="0.25">
      <c r="D74" s="2" t="s">
        <v>1</v>
      </c>
      <c r="G74" s="2" t="s">
        <v>2</v>
      </c>
      <c r="J74" s="2" t="s">
        <v>3</v>
      </c>
      <c r="M74" s="2" t="s">
        <v>4</v>
      </c>
      <c r="P74" s="2" t="s">
        <v>5</v>
      </c>
      <c r="S74" s="2" t="s">
        <v>6</v>
      </c>
      <c r="V74" s="2" t="s">
        <v>7</v>
      </c>
      <c r="W74" s="2" t="s">
        <v>8</v>
      </c>
      <c r="Y74" s="2" t="s">
        <v>9</v>
      </c>
      <c r="AB74" s="2" t="s">
        <v>10</v>
      </c>
      <c r="AC74" s="2" t="s">
        <v>11</v>
      </c>
      <c r="AD74" s="2" t="s">
        <v>11</v>
      </c>
    </row>
    <row r="75" spans="1:30" x14ac:dyDescent="0.25">
      <c r="A75" s="2" t="s">
        <v>12</v>
      </c>
      <c r="B75" s="2" t="s">
        <v>13</v>
      </c>
      <c r="C75" s="2" t="s">
        <v>14</v>
      </c>
      <c r="D75" s="2" t="s">
        <v>15</v>
      </c>
      <c r="E75" s="2" t="s">
        <v>13</v>
      </c>
      <c r="F75" s="2" t="s">
        <v>14</v>
      </c>
      <c r="G75" s="2" t="s">
        <v>15</v>
      </c>
      <c r="H75" s="2" t="s">
        <v>13</v>
      </c>
      <c r="I75" s="2" t="s">
        <v>14</v>
      </c>
      <c r="J75" s="2" t="s">
        <v>15</v>
      </c>
      <c r="K75" s="2" t="s">
        <v>13</v>
      </c>
      <c r="L75" s="2" t="s">
        <v>14</v>
      </c>
      <c r="M75" s="2" t="s">
        <v>15</v>
      </c>
      <c r="N75" s="2" t="s">
        <v>13</v>
      </c>
      <c r="O75" s="2" t="s">
        <v>14</v>
      </c>
      <c r="P75" s="2" t="s">
        <v>15</v>
      </c>
      <c r="Q75" s="2" t="s">
        <v>13</v>
      </c>
      <c r="R75" s="2" t="s">
        <v>14</v>
      </c>
      <c r="S75" s="2" t="s">
        <v>15</v>
      </c>
      <c r="T75" s="2" t="s">
        <v>13</v>
      </c>
      <c r="U75" s="2" t="s">
        <v>14</v>
      </c>
      <c r="V75" s="2" t="s">
        <v>15</v>
      </c>
      <c r="X75" s="2" t="s">
        <v>14</v>
      </c>
      <c r="Y75" s="2" t="s">
        <v>15</v>
      </c>
      <c r="AA75" s="2" t="s">
        <v>14</v>
      </c>
      <c r="AB75" s="2" t="s">
        <v>15</v>
      </c>
      <c r="AC75" s="2" t="s">
        <v>16</v>
      </c>
      <c r="AD75" s="2" t="s">
        <v>14</v>
      </c>
    </row>
    <row r="76" spans="1:30" x14ac:dyDescent="0.25">
      <c r="A76" s="2">
        <v>12</v>
      </c>
      <c r="B76" s="2">
        <v>59</v>
      </c>
      <c r="C76" s="2">
        <v>3</v>
      </c>
      <c r="D76" s="2">
        <f>B76*C76</f>
        <v>177</v>
      </c>
      <c r="E76" s="2">
        <v>78</v>
      </c>
      <c r="G76" s="2">
        <f t="shared" ref="G76:G83" si="40">E76*F76</f>
        <v>0</v>
      </c>
      <c r="H76" s="2">
        <v>98</v>
      </c>
      <c r="J76" s="2">
        <f t="shared" ref="J76:J83" si="41">H76*I76</f>
        <v>0</v>
      </c>
      <c r="K76" s="2">
        <v>112</v>
      </c>
      <c r="M76" s="2">
        <f t="shared" ref="M76:M82" si="42">K76*L76</f>
        <v>0</v>
      </c>
      <c r="N76" s="2">
        <v>127</v>
      </c>
      <c r="P76" s="2">
        <f t="shared" ref="P76:P83" si="43">N76*O76</f>
        <v>0</v>
      </c>
      <c r="Q76" s="2">
        <v>127</v>
      </c>
      <c r="S76" s="2">
        <f>Q76*R76</f>
        <v>0</v>
      </c>
      <c r="T76" s="2">
        <v>127</v>
      </c>
      <c r="V76" s="2">
        <f t="shared" ref="V76:V82" si="44">T76*U76</f>
        <v>0</v>
      </c>
      <c r="Y76" s="2">
        <f t="shared" ref="Y76:Y81" si="45">U76*V76</f>
        <v>0</v>
      </c>
      <c r="AB76" s="2">
        <f t="shared" ref="AB76:AB81" si="46">X76*Y76</f>
        <v>0</v>
      </c>
      <c r="AC76" s="2">
        <f t="shared" ref="AC76:AC81" si="47">D76+G76+J76+M76+P76</f>
        <v>177</v>
      </c>
      <c r="AD76" s="2">
        <f t="shared" ref="AD76:AD81" si="48">C76+F76+I76+L76+O76</f>
        <v>3</v>
      </c>
    </row>
    <row r="77" spans="1:30" x14ac:dyDescent="0.25">
      <c r="A77" s="2">
        <v>14</v>
      </c>
      <c r="B77" s="2">
        <v>83</v>
      </c>
      <c r="C77" s="2">
        <v>1</v>
      </c>
      <c r="D77" s="2">
        <f t="shared" ref="D77:D83" si="49">B77*C77</f>
        <v>83</v>
      </c>
      <c r="E77" s="2">
        <v>112</v>
      </c>
      <c r="F77" s="8">
        <v>2</v>
      </c>
      <c r="G77" s="2">
        <f t="shared" si="40"/>
        <v>224</v>
      </c>
      <c r="H77" s="2">
        <v>141</v>
      </c>
      <c r="I77" s="8">
        <v>3</v>
      </c>
      <c r="J77" s="2">
        <f t="shared" si="41"/>
        <v>423</v>
      </c>
      <c r="K77" s="2">
        <v>164</v>
      </c>
      <c r="M77" s="2">
        <f t="shared" si="42"/>
        <v>0</v>
      </c>
      <c r="N77" s="2">
        <v>186</v>
      </c>
      <c r="P77" s="2">
        <f t="shared" si="43"/>
        <v>0</v>
      </c>
      <c r="Q77" s="2">
        <v>186</v>
      </c>
      <c r="S77" s="2">
        <f t="shared" ref="S77:S83" si="50">Q77*R77</f>
        <v>0</v>
      </c>
      <c r="T77" s="2">
        <v>186</v>
      </c>
      <c r="V77" s="2">
        <f t="shared" si="44"/>
        <v>0</v>
      </c>
      <c r="Y77" s="2">
        <f t="shared" si="45"/>
        <v>0</v>
      </c>
      <c r="AB77" s="2">
        <f t="shared" si="46"/>
        <v>0</v>
      </c>
      <c r="AC77" s="2">
        <f t="shared" si="47"/>
        <v>730</v>
      </c>
      <c r="AD77" s="2">
        <f t="shared" si="48"/>
        <v>6</v>
      </c>
    </row>
    <row r="78" spans="1:30" x14ac:dyDescent="0.25">
      <c r="A78" s="2">
        <v>16</v>
      </c>
      <c r="B78" s="2">
        <v>112</v>
      </c>
      <c r="D78" s="2">
        <f t="shared" si="49"/>
        <v>0</v>
      </c>
      <c r="E78" s="2">
        <v>151</v>
      </c>
      <c r="F78" s="8">
        <v>3</v>
      </c>
      <c r="G78" s="2">
        <f t="shared" si="40"/>
        <v>453</v>
      </c>
      <c r="H78" s="2">
        <v>190</v>
      </c>
      <c r="I78" s="2">
        <v>3</v>
      </c>
      <c r="J78" s="2">
        <f t="shared" si="41"/>
        <v>570</v>
      </c>
      <c r="K78" s="2">
        <v>223</v>
      </c>
      <c r="L78" s="2">
        <v>2</v>
      </c>
      <c r="M78" s="2">
        <f t="shared" si="42"/>
        <v>446</v>
      </c>
      <c r="N78" s="2">
        <v>256</v>
      </c>
      <c r="O78" s="8"/>
      <c r="P78" s="2">
        <f t="shared" si="43"/>
        <v>0</v>
      </c>
      <c r="Q78" s="2">
        <v>256</v>
      </c>
      <c r="S78" s="2">
        <f t="shared" si="50"/>
        <v>0</v>
      </c>
      <c r="T78" s="2">
        <v>256</v>
      </c>
      <c r="V78" s="2">
        <f t="shared" si="44"/>
        <v>0</v>
      </c>
      <c r="Y78" s="2">
        <f t="shared" si="45"/>
        <v>0</v>
      </c>
      <c r="AB78" s="2">
        <f t="shared" si="46"/>
        <v>0</v>
      </c>
      <c r="AC78" s="2">
        <f t="shared" si="47"/>
        <v>1469</v>
      </c>
      <c r="AD78" s="2">
        <f t="shared" si="48"/>
        <v>8</v>
      </c>
    </row>
    <row r="79" spans="1:30" x14ac:dyDescent="0.25">
      <c r="A79" s="2">
        <v>18</v>
      </c>
      <c r="B79" s="2">
        <v>144</v>
      </c>
      <c r="D79" s="2">
        <f t="shared" si="49"/>
        <v>0</v>
      </c>
      <c r="E79" s="2">
        <v>196</v>
      </c>
      <c r="G79" s="2">
        <f t="shared" si="40"/>
        <v>0</v>
      </c>
      <c r="H79" s="2">
        <v>248</v>
      </c>
      <c r="I79" s="2">
        <v>3</v>
      </c>
      <c r="J79" s="2">
        <f t="shared" si="41"/>
        <v>744</v>
      </c>
      <c r="K79" s="2">
        <v>292</v>
      </c>
      <c r="M79" s="2">
        <f t="shared" si="42"/>
        <v>0</v>
      </c>
      <c r="N79" s="2">
        <v>336</v>
      </c>
      <c r="O79" s="8"/>
      <c r="P79" s="2">
        <f t="shared" si="43"/>
        <v>0</v>
      </c>
      <c r="Q79" s="2">
        <v>336</v>
      </c>
      <c r="S79" s="2">
        <f t="shared" si="50"/>
        <v>0</v>
      </c>
      <c r="T79" s="2">
        <v>336</v>
      </c>
      <c r="V79" s="2">
        <f t="shared" si="44"/>
        <v>0</v>
      </c>
      <c r="Y79" s="2">
        <f t="shared" si="45"/>
        <v>0</v>
      </c>
      <c r="AB79" s="2">
        <f t="shared" si="46"/>
        <v>0</v>
      </c>
      <c r="AC79" s="2">
        <f t="shared" si="47"/>
        <v>744</v>
      </c>
      <c r="AD79" s="2">
        <f t="shared" si="48"/>
        <v>3</v>
      </c>
    </row>
    <row r="80" spans="1:30" x14ac:dyDescent="0.25">
      <c r="A80" s="2">
        <v>20</v>
      </c>
      <c r="B80" s="2">
        <v>181</v>
      </c>
      <c r="D80" s="2">
        <f t="shared" si="49"/>
        <v>0</v>
      </c>
      <c r="E80" s="2">
        <v>248</v>
      </c>
      <c r="G80" s="2">
        <f t="shared" si="40"/>
        <v>0</v>
      </c>
      <c r="H80" s="2">
        <v>314</v>
      </c>
      <c r="J80" s="2">
        <f t="shared" si="41"/>
        <v>0</v>
      </c>
      <c r="K80" s="2">
        <v>370</v>
      </c>
      <c r="L80" s="2">
        <v>1</v>
      </c>
      <c r="M80" s="2">
        <f t="shared" si="42"/>
        <v>370</v>
      </c>
      <c r="N80" s="2">
        <v>427</v>
      </c>
      <c r="P80" s="2">
        <f t="shared" si="43"/>
        <v>0</v>
      </c>
      <c r="Q80" s="2">
        <v>427</v>
      </c>
      <c r="S80" s="2">
        <f t="shared" si="50"/>
        <v>0</v>
      </c>
      <c r="T80" s="2">
        <v>427</v>
      </c>
      <c r="V80" s="2">
        <f t="shared" si="44"/>
        <v>0</v>
      </c>
      <c r="Y80" s="2">
        <f t="shared" si="45"/>
        <v>0</v>
      </c>
      <c r="AB80" s="2">
        <f t="shared" si="46"/>
        <v>0</v>
      </c>
      <c r="AC80" s="2">
        <f t="shared" si="47"/>
        <v>370</v>
      </c>
      <c r="AD80" s="2">
        <f t="shared" si="48"/>
        <v>1</v>
      </c>
    </row>
    <row r="81" spans="1:41" hidden="1" x14ac:dyDescent="0.25">
      <c r="A81" s="2">
        <v>22</v>
      </c>
      <c r="B81" s="2">
        <v>221</v>
      </c>
      <c r="D81" s="2">
        <f t="shared" si="49"/>
        <v>0</v>
      </c>
      <c r="E81" s="2">
        <v>304</v>
      </c>
      <c r="G81" s="2">
        <f t="shared" si="40"/>
        <v>0</v>
      </c>
      <c r="H81" s="2">
        <v>387</v>
      </c>
      <c r="J81" s="2">
        <f t="shared" si="41"/>
        <v>0</v>
      </c>
      <c r="K81" s="2">
        <v>458</v>
      </c>
      <c r="M81" s="2">
        <f t="shared" si="42"/>
        <v>0</v>
      </c>
      <c r="N81" s="2">
        <v>528</v>
      </c>
      <c r="P81" s="2">
        <f t="shared" si="43"/>
        <v>0</v>
      </c>
      <c r="Q81" s="2">
        <v>528</v>
      </c>
      <c r="S81" s="2">
        <f t="shared" si="50"/>
        <v>0</v>
      </c>
      <c r="T81" s="2">
        <v>528</v>
      </c>
      <c r="V81" s="2">
        <f t="shared" si="44"/>
        <v>0</v>
      </c>
      <c r="Y81" s="2">
        <f t="shared" si="45"/>
        <v>0</v>
      </c>
      <c r="AB81" s="2">
        <f t="shared" si="46"/>
        <v>0</v>
      </c>
      <c r="AC81" s="2">
        <f t="shared" si="47"/>
        <v>0</v>
      </c>
      <c r="AD81" s="2">
        <f t="shared" si="48"/>
        <v>0</v>
      </c>
    </row>
    <row r="82" spans="1:41" hidden="1" x14ac:dyDescent="0.25">
      <c r="A82" s="2">
        <v>24</v>
      </c>
      <c r="B82" s="2">
        <v>266</v>
      </c>
      <c r="D82" s="2">
        <f t="shared" si="49"/>
        <v>0</v>
      </c>
      <c r="E82" s="2">
        <v>368</v>
      </c>
      <c r="G82" s="2">
        <f t="shared" si="40"/>
        <v>0</v>
      </c>
      <c r="H82" s="2">
        <v>469</v>
      </c>
      <c r="J82" s="2">
        <f t="shared" si="41"/>
        <v>0</v>
      </c>
      <c r="K82" s="2">
        <v>556</v>
      </c>
      <c r="M82" s="2">
        <f t="shared" si="42"/>
        <v>0</v>
      </c>
      <c r="N82" s="2">
        <v>644</v>
      </c>
      <c r="P82" s="2">
        <f t="shared" si="43"/>
        <v>0</v>
      </c>
      <c r="Q82" s="2">
        <v>708</v>
      </c>
      <c r="S82" s="2">
        <f t="shared" si="50"/>
        <v>0</v>
      </c>
      <c r="T82" s="2">
        <v>773</v>
      </c>
      <c r="V82" s="2">
        <f t="shared" si="44"/>
        <v>0</v>
      </c>
      <c r="W82" s="2">
        <v>836</v>
      </c>
      <c r="Y82" s="2">
        <f>W82*X82</f>
        <v>0</v>
      </c>
      <c r="Z82" s="2">
        <v>899</v>
      </c>
      <c r="AB82" s="2">
        <f>Z82*AA82</f>
        <v>0</v>
      </c>
      <c r="AC82" s="2">
        <f>D82+G82+J82+M82+P82+S82+V82+Y82+AB82</f>
        <v>0</v>
      </c>
      <c r="AD82" s="2">
        <f>C82+F82+I82+L82+O82+R82+U82+X82+AA82</f>
        <v>0</v>
      </c>
    </row>
    <row r="83" spans="1:41" hidden="1" x14ac:dyDescent="0.25">
      <c r="A83" s="2">
        <v>26</v>
      </c>
      <c r="B83" s="2">
        <v>315</v>
      </c>
      <c r="D83" s="2">
        <f t="shared" si="49"/>
        <v>0</v>
      </c>
      <c r="E83" s="2">
        <v>436</v>
      </c>
      <c r="G83" s="2">
        <f t="shared" si="40"/>
        <v>0</v>
      </c>
      <c r="H83" s="2">
        <v>558</v>
      </c>
      <c r="J83" s="2">
        <f t="shared" si="41"/>
        <v>0</v>
      </c>
      <c r="K83" s="2">
        <v>662</v>
      </c>
      <c r="M83" s="2">
        <f>K83*L83</f>
        <v>0</v>
      </c>
      <c r="N83" s="2">
        <v>767</v>
      </c>
      <c r="P83" s="2">
        <f t="shared" si="43"/>
        <v>0</v>
      </c>
      <c r="Q83" s="2">
        <v>849</v>
      </c>
      <c r="S83" s="2">
        <f t="shared" si="50"/>
        <v>0</v>
      </c>
      <c r="T83" s="2">
        <v>931</v>
      </c>
      <c r="V83" s="2">
        <f>T83*U83</f>
        <v>0</v>
      </c>
      <c r="W83" s="2">
        <v>1008</v>
      </c>
      <c r="Y83" s="2">
        <f>W83*X83</f>
        <v>0</v>
      </c>
      <c r="Z83" s="2">
        <v>1086</v>
      </c>
      <c r="AB83" s="2">
        <f>Z83*AA83</f>
        <v>0</v>
      </c>
      <c r="AC83" s="2">
        <f>D83+G83+J83+M83+P83+S83+V83+Y83+AB83</f>
        <v>0</v>
      </c>
      <c r="AD83" s="2">
        <f>C83+F83+I83+L83+O83+R83+U83+X83+AA83</f>
        <v>0</v>
      </c>
    </row>
    <row r="84" spans="1:41" x14ac:dyDescent="0.25">
      <c r="A84" s="3" t="s">
        <v>17</v>
      </c>
      <c r="D84" s="2">
        <f>SUM(D76:D83)</f>
        <v>260</v>
      </c>
      <c r="G84" s="2">
        <f>SUM(G76:G83)</f>
        <v>677</v>
      </c>
      <c r="J84" s="2">
        <f>SUM(J76:J83)</f>
        <v>1737</v>
      </c>
      <c r="M84" s="2">
        <f>SUM(M76:M83)</f>
        <v>816</v>
      </c>
      <c r="P84" s="2">
        <f>SUM(P76:P83)</f>
        <v>0</v>
      </c>
      <c r="S84" s="2">
        <f>SUM(S76:S81)</f>
        <v>0</v>
      </c>
      <c r="Y84" s="2">
        <f>SUM(Y76:Y81)</f>
        <v>0</v>
      </c>
      <c r="AB84" s="4" t="s">
        <v>15</v>
      </c>
      <c r="AC84" s="5">
        <f>SUM(AC76:AC83)</f>
        <v>3490</v>
      </c>
      <c r="AD84" s="2">
        <f>C84+F84+I84+L84+O84</f>
        <v>0</v>
      </c>
      <c r="AF84" s="23">
        <v>200</v>
      </c>
      <c r="AG84" s="33">
        <f>(AC84/1000)*AF84</f>
        <v>698</v>
      </c>
      <c r="AH84" s="23">
        <v>300</v>
      </c>
      <c r="AI84" s="33">
        <f>(AC84/1000)*AH84</f>
        <v>1047</v>
      </c>
      <c r="AJ84" s="23">
        <v>300</v>
      </c>
      <c r="AK84" s="33">
        <f>(AC84/1000)*AJ84</f>
        <v>1047</v>
      </c>
      <c r="AL84" s="23">
        <v>200</v>
      </c>
      <c r="AM84" s="33">
        <f>(AC84/1000)*AL84</f>
        <v>698</v>
      </c>
      <c r="AN84" s="23">
        <v>125</v>
      </c>
      <c r="AO84" s="33">
        <f>(AC84/1000)*AN84</f>
        <v>436.25</v>
      </c>
    </row>
    <row r="85" spans="1:41" x14ac:dyDescent="0.25">
      <c r="M85" s="1"/>
      <c r="N85" s="1"/>
      <c r="O85" s="1"/>
      <c r="P85" s="1" t="s">
        <v>8</v>
      </c>
      <c r="Q85" s="1"/>
      <c r="R85" s="1"/>
      <c r="S85" s="1"/>
      <c r="T85" s="1"/>
      <c r="U85" s="1"/>
      <c r="V85" s="5"/>
      <c r="W85" s="1"/>
      <c r="X85" s="1"/>
      <c r="Y85" s="1"/>
      <c r="Z85" s="1"/>
      <c r="AA85" s="1"/>
      <c r="AB85" s="5" t="s">
        <v>14</v>
      </c>
      <c r="AC85" s="5">
        <f>SUM(AD75:AD83)</f>
        <v>21</v>
      </c>
    </row>
    <row r="86" spans="1:41" x14ac:dyDescent="0.25">
      <c r="M86" s="1"/>
      <c r="N86" s="1"/>
      <c r="O86" s="1"/>
      <c r="P86" s="1"/>
      <c r="Q86" s="1"/>
      <c r="R86" s="1"/>
      <c r="S86" s="1"/>
      <c r="T86" s="1"/>
      <c r="U86" s="1"/>
      <c r="V86" s="5"/>
      <c r="W86" s="1"/>
      <c r="X86" s="1"/>
      <c r="Y86" s="1"/>
      <c r="Z86" s="1"/>
      <c r="AA86" s="1"/>
      <c r="AB86" s="1"/>
      <c r="AC86" s="5"/>
    </row>
    <row r="87" spans="1:41" x14ac:dyDescent="0.25">
      <c r="A87" s="4" t="s">
        <v>19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X87" s="1"/>
      <c r="Y87" s="1"/>
      <c r="AA87" s="1"/>
      <c r="AB87" s="1"/>
    </row>
    <row r="88" spans="1:41" x14ac:dyDescent="0.25">
      <c r="D88" s="2" t="s">
        <v>1</v>
      </c>
      <c r="G88" s="2" t="s">
        <v>2</v>
      </c>
      <c r="J88" s="2" t="s">
        <v>3</v>
      </c>
      <c r="M88" s="2" t="s">
        <v>4</v>
      </c>
      <c r="P88" s="2" t="s">
        <v>5</v>
      </c>
      <c r="S88" s="2" t="s">
        <v>6</v>
      </c>
      <c r="V88" s="2" t="s">
        <v>7</v>
      </c>
      <c r="W88" s="2" t="s">
        <v>8</v>
      </c>
      <c r="Y88" s="2" t="s">
        <v>9</v>
      </c>
      <c r="AB88" s="2" t="s">
        <v>10</v>
      </c>
      <c r="AC88" s="2" t="s">
        <v>11</v>
      </c>
      <c r="AD88" s="2" t="s">
        <v>11</v>
      </c>
    </row>
    <row r="89" spans="1:41" x14ac:dyDescent="0.25">
      <c r="A89" s="2" t="s">
        <v>12</v>
      </c>
      <c r="B89" s="2" t="s">
        <v>13</v>
      </c>
      <c r="C89" s="2" t="s">
        <v>14</v>
      </c>
      <c r="D89" s="2" t="s">
        <v>15</v>
      </c>
      <c r="E89" s="2" t="s">
        <v>13</v>
      </c>
      <c r="F89" s="2" t="s">
        <v>14</v>
      </c>
      <c r="G89" s="2" t="s">
        <v>15</v>
      </c>
      <c r="H89" s="2" t="s">
        <v>13</v>
      </c>
      <c r="I89" s="2" t="s">
        <v>14</v>
      </c>
      <c r="J89" s="2" t="s">
        <v>15</v>
      </c>
      <c r="K89" s="2" t="s">
        <v>13</v>
      </c>
      <c r="L89" s="2" t="s">
        <v>14</v>
      </c>
      <c r="M89" s="2" t="s">
        <v>15</v>
      </c>
      <c r="N89" s="2" t="s">
        <v>13</v>
      </c>
      <c r="O89" s="2" t="s">
        <v>14</v>
      </c>
      <c r="P89" s="2" t="s">
        <v>15</v>
      </c>
      <c r="Q89" s="2" t="s">
        <v>13</v>
      </c>
      <c r="R89" s="2" t="s">
        <v>14</v>
      </c>
      <c r="S89" s="2" t="s">
        <v>15</v>
      </c>
      <c r="T89" s="2" t="s">
        <v>13</v>
      </c>
      <c r="U89" s="2" t="s">
        <v>14</v>
      </c>
      <c r="V89" s="2" t="s">
        <v>15</v>
      </c>
      <c r="X89" s="2" t="s">
        <v>14</v>
      </c>
      <c r="Y89" s="2" t="s">
        <v>15</v>
      </c>
      <c r="AA89" s="2" t="s">
        <v>14</v>
      </c>
      <c r="AB89" s="2" t="s">
        <v>15</v>
      </c>
      <c r="AC89" s="2" t="s">
        <v>16</v>
      </c>
      <c r="AD89" s="2" t="s">
        <v>14</v>
      </c>
    </row>
    <row r="90" spans="1:41" x14ac:dyDescent="0.25">
      <c r="A90" s="2">
        <v>12</v>
      </c>
      <c r="B90" s="2">
        <v>56</v>
      </c>
      <c r="C90" s="2">
        <v>23</v>
      </c>
      <c r="D90" s="2">
        <f>B90*C90</f>
        <v>1288</v>
      </c>
      <c r="E90" s="2">
        <v>74</v>
      </c>
      <c r="G90" s="2">
        <f t="shared" ref="G90:G101" si="51">E90*F90</f>
        <v>0</v>
      </c>
      <c r="H90" s="2">
        <v>92</v>
      </c>
      <c r="J90" s="2">
        <f t="shared" ref="J90:M101" si="52">H90*I90</f>
        <v>0</v>
      </c>
      <c r="K90" s="2">
        <v>106</v>
      </c>
      <c r="M90" s="2">
        <f t="shared" si="52"/>
        <v>0</v>
      </c>
      <c r="N90" s="2">
        <v>120</v>
      </c>
      <c r="P90" s="2">
        <f>N90*O90</f>
        <v>0</v>
      </c>
      <c r="Q90" s="2">
        <v>120</v>
      </c>
      <c r="S90" s="2">
        <f>Q90*R90</f>
        <v>0</v>
      </c>
      <c r="T90" s="2">
        <v>120</v>
      </c>
      <c r="V90" s="2">
        <f>T90*U90</f>
        <v>0</v>
      </c>
      <c r="Y90" s="2">
        <f t="shared" ref="Y90:Y101" si="53">U90*V90</f>
        <v>0</v>
      </c>
      <c r="AB90" s="2">
        <f t="shared" ref="AB90:AB101" si="54">X90*Y90</f>
        <v>0</v>
      </c>
      <c r="AC90" s="2">
        <f>D90+G90+J90+M90+P90</f>
        <v>1288</v>
      </c>
      <c r="AD90" s="2">
        <f>C90+F90+I90+L90+O90</f>
        <v>23</v>
      </c>
    </row>
    <row r="91" spans="1:41" x14ac:dyDescent="0.25">
      <c r="A91" s="2">
        <v>14</v>
      </c>
      <c r="B91" s="2">
        <v>78</v>
      </c>
      <c r="C91" s="2">
        <v>20</v>
      </c>
      <c r="D91" s="2">
        <f t="shared" ref="D91:D101" si="55">B91*C91</f>
        <v>1560</v>
      </c>
      <c r="E91" s="2">
        <v>105</v>
      </c>
      <c r="F91" s="8">
        <v>10</v>
      </c>
      <c r="G91" s="2">
        <f t="shared" si="51"/>
        <v>1050</v>
      </c>
      <c r="H91" s="2">
        <v>132</v>
      </c>
      <c r="I91" s="8">
        <v>7</v>
      </c>
      <c r="J91" s="2">
        <f t="shared" si="52"/>
        <v>924</v>
      </c>
      <c r="K91" s="2">
        <v>153</v>
      </c>
      <c r="M91" s="2">
        <f t="shared" si="52"/>
        <v>0</v>
      </c>
      <c r="N91" s="2">
        <v>174</v>
      </c>
      <c r="P91" s="2">
        <f t="shared" ref="P91:P101" si="56">N91*O91</f>
        <v>0</v>
      </c>
      <c r="Q91" s="2">
        <v>174</v>
      </c>
      <c r="S91" s="2">
        <f t="shared" ref="S91:S101" si="57">Q91*R91</f>
        <v>0</v>
      </c>
      <c r="T91" s="2">
        <v>174</v>
      </c>
      <c r="V91" s="2">
        <f t="shared" ref="V91:V101" si="58">T91*U91</f>
        <v>0</v>
      </c>
      <c r="Y91" s="2">
        <f t="shared" si="53"/>
        <v>0</v>
      </c>
      <c r="AB91" s="2">
        <f t="shared" si="54"/>
        <v>0</v>
      </c>
      <c r="AC91" s="2">
        <f t="shared" ref="AC91:AC101" si="59">D91+G91+J91+M91+P91</f>
        <v>3534</v>
      </c>
      <c r="AD91" s="2">
        <f t="shared" ref="AD91:AD102" si="60">C91+F91+I91+L91+O91</f>
        <v>37</v>
      </c>
    </row>
    <row r="92" spans="1:41" x14ac:dyDescent="0.25">
      <c r="A92" s="2">
        <v>16</v>
      </c>
      <c r="B92" s="2">
        <v>106</v>
      </c>
      <c r="C92" s="2">
        <v>6</v>
      </c>
      <c r="D92" s="2">
        <f t="shared" si="55"/>
        <v>636</v>
      </c>
      <c r="E92" s="2">
        <v>143</v>
      </c>
      <c r="F92" s="8">
        <v>7</v>
      </c>
      <c r="G92" s="2">
        <f t="shared" si="51"/>
        <v>1001</v>
      </c>
      <c r="H92" s="2">
        <v>180</v>
      </c>
      <c r="I92" s="2">
        <v>14</v>
      </c>
      <c r="J92" s="2">
        <f t="shared" si="52"/>
        <v>2520</v>
      </c>
      <c r="K92" s="2">
        <v>210</v>
      </c>
      <c r="L92" s="8">
        <v>1</v>
      </c>
      <c r="M92" s="2">
        <f t="shared" si="52"/>
        <v>210</v>
      </c>
      <c r="N92" s="2">
        <v>241</v>
      </c>
      <c r="P92" s="2">
        <f t="shared" si="56"/>
        <v>0</v>
      </c>
      <c r="Q92" s="2">
        <v>241</v>
      </c>
      <c r="S92" s="2">
        <f t="shared" si="57"/>
        <v>0</v>
      </c>
      <c r="T92" s="2">
        <v>241</v>
      </c>
      <c r="V92" s="2">
        <f t="shared" si="58"/>
        <v>0</v>
      </c>
      <c r="Y92" s="2">
        <f t="shared" si="53"/>
        <v>0</v>
      </c>
      <c r="AB92" s="2">
        <f t="shared" si="54"/>
        <v>0</v>
      </c>
      <c r="AC92" s="2">
        <f t="shared" si="59"/>
        <v>4367</v>
      </c>
      <c r="AD92" s="2">
        <f t="shared" si="60"/>
        <v>28</v>
      </c>
    </row>
    <row r="93" spans="1:41" x14ac:dyDescent="0.25">
      <c r="A93" s="2">
        <v>18</v>
      </c>
      <c r="B93" s="2">
        <v>136</v>
      </c>
      <c r="C93" s="2">
        <v>3</v>
      </c>
      <c r="D93" s="2">
        <f t="shared" si="55"/>
        <v>408</v>
      </c>
      <c r="E93" s="2">
        <v>184</v>
      </c>
      <c r="F93" s="8">
        <v>4</v>
      </c>
      <c r="G93" s="2">
        <f t="shared" si="51"/>
        <v>736</v>
      </c>
      <c r="H93" s="2">
        <v>233</v>
      </c>
      <c r="I93" s="2">
        <v>5</v>
      </c>
      <c r="J93" s="2">
        <f t="shared" si="52"/>
        <v>1165</v>
      </c>
      <c r="K93" s="2">
        <v>274</v>
      </c>
      <c r="L93" s="8">
        <v>1</v>
      </c>
      <c r="M93" s="2">
        <f t="shared" si="52"/>
        <v>274</v>
      </c>
      <c r="N93" s="2">
        <v>314</v>
      </c>
      <c r="O93" s="2" t="s">
        <v>8</v>
      </c>
      <c r="Q93" s="2">
        <v>314</v>
      </c>
      <c r="S93" s="2">
        <f t="shared" si="57"/>
        <v>0</v>
      </c>
      <c r="T93" s="2">
        <v>314</v>
      </c>
      <c r="V93" s="2">
        <f t="shared" si="58"/>
        <v>0</v>
      </c>
      <c r="Y93" s="2" t="s">
        <v>8</v>
      </c>
      <c r="AB93" s="2" t="s">
        <v>8</v>
      </c>
      <c r="AC93" s="2">
        <f t="shared" si="59"/>
        <v>2583</v>
      </c>
      <c r="AD93" s="2">
        <f>C93+F93+I93+L93</f>
        <v>13</v>
      </c>
    </row>
    <row r="94" spans="1:41" x14ac:dyDescent="0.25">
      <c r="A94" s="2">
        <v>20</v>
      </c>
      <c r="B94" s="2">
        <v>171</v>
      </c>
      <c r="C94" s="2">
        <v>4</v>
      </c>
      <c r="D94" s="2">
        <f t="shared" si="55"/>
        <v>684</v>
      </c>
      <c r="E94" s="2">
        <v>234</v>
      </c>
      <c r="F94" s="8">
        <v>2</v>
      </c>
      <c r="G94" s="2">
        <f t="shared" si="51"/>
        <v>468</v>
      </c>
      <c r="H94" s="2">
        <v>296</v>
      </c>
      <c r="I94" s="8">
        <v>3</v>
      </c>
      <c r="J94" s="2">
        <f t="shared" si="52"/>
        <v>888</v>
      </c>
      <c r="K94" s="2">
        <v>348</v>
      </c>
      <c r="L94" s="2">
        <v>1</v>
      </c>
      <c r="M94" s="2">
        <f t="shared" si="52"/>
        <v>348</v>
      </c>
      <c r="N94" s="2">
        <v>401</v>
      </c>
      <c r="O94" s="2" t="s">
        <v>8</v>
      </c>
      <c r="Q94" s="2">
        <v>401</v>
      </c>
      <c r="S94" s="2">
        <f t="shared" si="57"/>
        <v>0</v>
      </c>
      <c r="T94" s="2">
        <v>401</v>
      </c>
      <c r="V94" s="2">
        <f t="shared" si="58"/>
        <v>0</v>
      </c>
      <c r="Y94" s="2" t="s">
        <v>8</v>
      </c>
      <c r="AB94" s="2" t="s">
        <v>8</v>
      </c>
      <c r="AC94" s="2">
        <f t="shared" si="59"/>
        <v>2388</v>
      </c>
      <c r="AD94" s="2">
        <f>C94+F94+I94+L94</f>
        <v>10</v>
      </c>
    </row>
    <row r="95" spans="1:41" x14ac:dyDescent="0.25">
      <c r="A95" s="2">
        <v>22</v>
      </c>
      <c r="B95" s="2">
        <v>211</v>
      </c>
      <c r="D95" s="2">
        <f t="shared" si="55"/>
        <v>0</v>
      </c>
      <c r="E95" s="2">
        <v>290</v>
      </c>
      <c r="F95" s="8">
        <v>1</v>
      </c>
      <c r="G95" s="2">
        <f t="shared" si="51"/>
        <v>290</v>
      </c>
      <c r="H95" s="2">
        <v>368</v>
      </c>
      <c r="J95" s="2">
        <f t="shared" si="52"/>
        <v>0</v>
      </c>
      <c r="K95" s="2">
        <v>434</v>
      </c>
      <c r="M95" s="2">
        <f t="shared" si="52"/>
        <v>0</v>
      </c>
      <c r="N95" s="2">
        <v>500</v>
      </c>
      <c r="P95" s="2">
        <f t="shared" si="56"/>
        <v>0</v>
      </c>
      <c r="Q95" s="2">
        <v>500</v>
      </c>
      <c r="S95" s="2">
        <f t="shared" si="57"/>
        <v>0</v>
      </c>
      <c r="T95" s="2">
        <v>500</v>
      </c>
      <c r="V95" s="2">
        <f t="shared" si="58"/>
        <v>0</v>
      </c>
      <c r="Y95" s="2">
        <f t="shared" si="53"/>
        <v>0</v>
      </c>
      <c r="AB95" s="2">
        <f t="shared" si="54"/>
        <v>0</v>
      </c>
      <c r="AC95" s="2">
        <f t="shared" si="59"/>
        <v>290</v>
      </c>
      <c r="AD95" s="2">
        <f t="shared" si="60"/>
        <v>1</v>
      </c>
    </row>
    <row r="96" spans="1:41" hidden="1" x14ac:dyDescent="0.25">
      <c r="A96" s="2">
        <v>24</v>
      </c>
      <c r="B96" s="2">
        <v>251</v>
      </c>
      <c r="D96" s="2">
        <f t="shared" si="55"/>
        <v>0</v>
      </c>
      <c r="E96" s="2">
        <v>346</v>
      </c>
      <c r="G96" s="2">
        <f t="shared" si="51"/>
        <v>0</v>
      </c>
      <c r="H96" s="2">
        <v>441</v>
      </c>
      <c r="J96" s="2">
        <f t="shared" si="52"/>
        <v>0</v>
      </c>
      <c r="K96" s="2">
        <v>523</v>
      </c>
      <c r="M96" s="2">
        <f t="shared" si="52"/>
        <v>0</v>
      </c>
      <c r="N96" s="2">
        <v>605</v>
      </c>
      <c r="P96" s="2">
        <f t="shared" si="56"/>
        <v>0</v>
      </c>
      <c r="Q96" s="2">
        <v>605</v>
      </c>
      <c r="S96" s="2">
        <f t="shared" si="57"/>
        <v>0</v>
      </c>
      <c r="T96" s="2">
        <v>605</v>
      </c>
      <c r="V96" s="2">
        <f t="shared" si="58"/>
        <v>0</v>
      </c>
      <c r="Y96" s="2">
        <f t="shared" si="53"/>
        <v>0</v>
      </c>
      <c r="AB96" s="2">
        <f t="shared" si="54"/>
        <v>0</v>
      </c>
      <c r="AC96" s="2">
        <f t="shared" si="59"/>
        <v>0</v>
      </c>
      <c r="AD96" s="2">
        <f t="shared" si="60"/>
        <v>0</v>
      </c>
    </row>
    <row r="97" spans="1:41" hidden="1" x14ac:dyDescent="0.25">
      <c r="A97" s="2">
        <v>26</v>
      </c>
      <c r="B97" s="2">
        <v>299</v>
      </c>
      <c r="D97" s="2">
        <f t="shared" si="55"/>
        <v>0</v>
      </c>
      <c r="E97" s="2">
        <v>414</v>
      </c>
      <c r="G97" s="2">
        <f t="shared" si="51"/>
        <v>0</v>
      </c>
      <c r="H97" s="2">
        <v>528</v>
      </c>
      <c r="J97" s="2">
        <f t="shared" si="52"/>
        <v>0</v>
      </c>
      <c r="K97" s="2">
        <v>626</v>
      </c>
      <c r="M97" s="2">
        <f t="shared" si="52"/>
        <v>0</v>
      </c>
      <c r="N97" s="2">
        <v>725</v>
      </c>
      <c r="P97" s="2">
        <f t="shared" si="56"/>
        <v>0</v>
      </c>
      <c r="Q97" s="2">
        <v>725</v>
      </c>
      <c r="S97" s="2">
        <f t="shared" si="57"/>
        <v>0</v>
      </c>
      <c r="T97" s="2">
        <v>725</v>
      </c>
      <c r="V97" s="2">
        <f t="shared" si="58"/>
        <v>0</v>
      </c>
      <c r="Y97" s="2">
        <f t="shared" si="53"/>
        <v>0</v>
      </c>
      <c r="AB97" s="2">
        <f t="shared" si="54"/>
        <v>0</v>
      </c>
      <c r="AC97" s="2">
        <f t="shared" si="59"/>
        <v>0</v>
      </c>
      <c r="AD97" s="2">
        <f t="shared" si="60"/>
        <v>0</v>
      </c>
    </row>
    <row r="98" spans="1:41" hidden="1" x14ac:dyDescent="0.25">
      <c r="A98" s="2">
        <v>28</v>
      </c>
      <c r="B98" s="2">
        <v>347</v>
      </c>
      <c r="D98" s="2">
        <f t="shared" si="55"/>
        <v>0</v>
      </c>
      <c r="E98" s="2">
        <v>482</v>
      </c>
      <c r="G98" s="2">
        <f t="shared" si="51"/>
        <v>0</v>
      </c>
      <c r="H98" s="2">
        <v>616</v>
      </c>
      <c r="J98" s="2">
        <f t="shared" si="52"/>
        <v>0</v>
      </c>
      <c r="K98" s="2">
        <v>733</v>
      </c>
      <c r="M98" s="2">
        <f t="shared" si="52"/>
        <v>0</v>
      </c>
      <c r="N98" s="2">
        <v>850</v>
      </c>
      <c r="P98" s="2">
        <f t="shared" si="56"/>
        <v>0</v>
      </c>
      <c r="Q98" s="2">
        <v>850</v>
      </c>
      <c r="S98" s="2">
        <f t="shared" si="57"/>
        <v>0</v>
      </c>
      <c r="T98" s="2">
        <v>850</v>
      </c>
      <c r="V98" s="2">
        <f t="shared" si="58"/>
        <v>0</v>
      </c>
      <c r="Y98" s="2">
        <f t="shared" si="53"/>
        <v>0</v>
      </c>
      <c r="AB98" s="2">
        <f t="shared" si="54"/>
        <v>0</v>
      </c>
      <c r="AC98" s="2">
        <f t="shared" si="59"/>
        <v>0</v>
      </c>
      <c r="AD98" s="2">
        <f t="shared" si="60"/>
        <v>0</v>
      </c>
    </row>
    <row r="99" spans="1:41" hidden="1" x14ac:dyDescent="0.25">
      <c r="A99" s="2">
        <v>30</v>
      </c>
      <c r="B99" s="2">
        <v>403</v>
      </c>
      <c r="D99" s="2">
        <f t="shared" si="55"/>
        <v>0</v>
      </c>
      <c r="E99" s="2">
        <v>560</v>
      </c>
      <c r="G99" s="2">
        <f t="shared" si="51"/>
        <v>0</v>
      </c>
      <c r="H99" s="2">
        <v>718</v>
      </c>
      <c r="J99" s="2">
        <f t="shared" si="52"/>
        <v>0</v>
      </c>
      <c r="K99" s="2">
        <v>854</v>
      </c>
      <c r="M99" s="2">
        <f t="shared" si="52"/>
        <v>0</v>
      </c>
      <c r="N99" s="2">
        <v>991</v>
      </c>
      <c r="P99" s="2">
        <f t="shared" si="56"/>
        <v>0</v>
      </c>
      <c r="Q99" s="2">
        <v>991</v>
      </c>
      <c r="S99" s="2">
        <f t="shared" si="57"/>
        <v>0</v>
      </c>
      <c r="T99" s="2">
        <v>991</v>
      </c>
      <c r="V99" s="2">
        <f t="shared" si="58"/>
        <v>0</v>
      </c>
      <c r="Y99" s="2">
        <f t="shared" si="53"/>
        <v>0</v>
      </c>
      <c r="AB99" s="2">
        <f t="shared" si="54"/>
        <v>0</v>
      </c>
      <c r="AC99" s="2">
        <f t="shared" si="59"/>
        <v>0</v>
      </c>
      <c r="AD99" s="2">
        <f t="shared" si="60"/>
        <v>0</v>
      </c>
    </row>
    <row r="100" spans="1:41" hidden="1" x14ac:dyDescent="0.25">
      <c r="A100" s="2">
        <v>32</v>
      </c>
      <c r="B100" s="2">
        <v>462</v>
      </c>
      <c r="D100" s="2">
        <f t="shared" si="55"/>
        <v>0</v>
      </c>
      <c r="E100" s="2">
        <v>644</v>
      </c>
      <c r="G100" s="2">
        <f t="shared" si="51"/>
        <v>0</v>
      </c>
      <c r="H100" s="2">
        <v>826</v>
      </c>
      <c r="J100" s="2">
        <f t="shared" si="52"/>
        <v>0</v>
      </c>
      <c r="K100" s="2">
        <v>988</v>
      </c>
      <c r="M100" s="2">
        <f t="shared" si="52"/>
        <v>0</v>
      </c>
      <c r="N100" s="2">
        <v>1149</v>
      </c>
      <c r="P100" s="2">
        <f t="shared" si="56"/>
        <v>0</v>
      </c>
      <c r="Q100" s="2">
        <v>1149</v>
      </c>
      <c r="S100" s="2">
        <f t="shared" si="57"/>
        <v>0</v>
      </c>
      <c r="T100" s="2">
        <v>1149</v>
      </c>
      <c r="V100" s="2">
        <f t="shared" si="58"/>
        <v>0</v>
      </c>
      <c r="Y100" s="2">
        <f t="shared" si="53"/>
        <v>0</v>
      </c>
      <c r="AB100" s="2">
        <f t="shared" si="54"/>
        <v>0</v>
      </c>
      <c r="AC100" s="2">
        <f t="shared" si="59"/>
        <v>0</v>
      </c>
      <c r="AD100" s="2">
        <f t="shared" si="60"/>
        <v>0</v>
      </c>
    </row>
    <row r="101" spans="1:41" hidden="1" x14ac:dyDescent="0.25">
      <c r="A101" s="2">
        <v>34</v>
      </c>
      <c r="B101" s="2">
        <v>521</v>
      </c>
      <c r="D101" s="2">
        <f t="shared" si="55"/>
        <v>0</v>
      </c>
      <c r="E101" s="2">
        <v>728</v>
      </c>
      <c r="G101" s="2">
        <f t="shared" si="51"/>
        <v>0</v>
      </c>
      <c r="H101" s="2">
        <v>934</v>
      </c>
      <c r="J101" s="2">
        <f t="shared" si="52"/>
        <v>0</v>
      </c>
      <c r="K101" s="2">
        <v>1119</v>
      </c>
      <c r="M101" s="2">
        <f t="shared" si="52"/>
        <v>0</v>
      </c>
      <c r="N101" s="2">
        <v>1304</v>
      </c>
      <c r="P101" s="2">
        <f t="shared" si="56"/>
        <v>0</v>
      </c>
      <c r="Q101" s="2">
        <v>1304</v>
      </c>
      <c r="S101" s="2">
        <f t="shared" si="57"/>
        <v>0</v>
      </c>
      <c r="T101" s="2">
        <v>1304</v>
      </c>
      <c r="V101" s="2">
        <f t="shared" si="58"/>
        <v>0</v>
      </c>
      <c r="Y101" s="2">
        <f t="shared" si="53"/>
        <v>0</v>
      </c>
      <c r="AB101" s="2">
        <f t="shared" si="54"/>
        <v>0</v>
      </c>
      <c r="AC101" s="2">
        <f t="shared" si="59"/>
        <v>0</v>
      </c>
      <c r="AD101" s="2">
        <f t="shared" si="60"/>
        <v>0</v>
      </c>
    </row>
    <row r="102" spans="1:41" x14ac:dyDescent="0.25">
      <c r="A102" s="3" t="s">
        <v>17</v>
      </c>
      <c r="D102" s="2">
        <f>SUM(D90:D101)</f>
        <v>4576</v>
      </c>
      <c r="G102" s="2">
        <f>SUM(G90:G101)</f>
        <v>3545</v>
      </c>
      <c r="J102" s="2">
        <f>SUM(J90:J101)</f>
        <v>5497</v>
      </c>
      <c r="M102" s="2">
        <f>SUM(M90:M101)</f>
        <v>832</v>
      </c>
      <c r="P102" s="2">
        <f>SUM(P90:P101)</f>
        <v>0</v>
      </c>
      <c r="S102" s="2">
        <f>SUM(S90:S101)</f>
        <v>0</v>
      </c>
      <c r="V102" s="2">
        <f>SUM(V90:V101)</f>
        <v>0</v>
      </c>
      <c r="Y102" s="2" t="s">
        <v>8</v>
      </c>
      <c r="AB102" s="4" t="s">
        <v>15</v>
      </c>
      <c r="AC102" s="5">
        <f>SUM(AC90:AC101)</f>
        <v>14450</v>
      </c>
      <c r="AD102" s="2">
        <f t="shared" si="60"/>
        <v>0</v>
      </c>
      <c r="AF102" s="23">
        <v>300</v>
      </c>
      <c r="AG102" s="33">
        <f>(AC102/1000)*AF102</f>
        <v>4335</v>
      </c>
      <c r="AH102" s="23">
        <v>300</v>
      </c>
      <c r="AI102" s="33">
        <f>(AC102/1000)*AH102</f>
        <v>4335</v>
      </c>
      <c r="AJ102" s="23">
        <v>425</v>
      </c>
      <c r="AK102" s="33">
        <f>(AC102/1000)*AJ102</f>
        <v>6141.25</v>
      </c>
      <c r="AL102" s="23">
        <v>200</v>
      </c>
      <c r="AM102" s="33">
        <f>(AC102/1000)*AL102</f>
        <v>2890</v>
      </c>
      <c r="AN102" s="23">
        <v>250</v>
      </c>
      <c r="AO102" s="33">
        <f>(AC102/1000)*AN102</f>
        <v>3612.5</v>
      </c>
    </row>
    <row r="103" spans="1:41" x14ac:dyDescent="0.25">
      <c r="M103" s="1"/>
      <c r="N103" s="1"/>
      <c r="O103" s="1"/>
      <c r="P103" s="1" t="s">
        <v>8</v>
      </c>
      <c r="Q103" s="1"/>
      <c r="R103" s="1"/>
      <c r="S103" s="1"/>
      <c r="T103" s="1"/>
      <c r="U103" s="1"/>
      <c r="V103" s="5"/>
      <c r="W103" s="4"/>
      <c r="X103" s="1" t="s">
        <v>8</v>
      </c>
      <c r="Y103" s="1"/>
      <c r="Z103" s="4"/>
      <c r="AA103" s="1" t="s">
        <v>8</v>
      </c>
      <c r="AB103" s="5" t="s">
        <v>14</v>
      </c>
      <c r="AC103" s="5">
        <f>SUM(AD90:AD101)</f>
        <v>112</v>
      </c>
    </row>
    <row r="104" spans="1:41" x14ac:dyDescent="0.25">
      <c r="M104" s="1"/>
      <c r="N104" s="1"/>
      <c r="O104" s="1"/>
      <c r="P104" s="1"/>
      <c r="Q104" s="1"/>
      <c r="R104" s="1"/>
      <c r="S104" s="1"/>
      <c r="T104" s="1"/>
      <c r="U104" s="1"/>
      <c r="V104" s="5"/>
      <c r="W104" s="4"/>
      <c r="X104" s="1"/>
      <c r="Y104" s="1"/>
      <c r="Z104" s="4"/>
      <c r="AA104" s="1"/>
      <c r="AB104" s="5"/>
      <c r="AC104" s="5"/>
    </row>
    <row r="105" spans="1:41" x14ac:dyDescent="0.25">
      <c r="A105" s="4" t="s">
        <v>30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"/>
      <c r="W105" s="1"/>
      <c r="X105" s="1"/>
      <c r="Y105" s="1"/>
      <c r="AA105" s="1"/>
      <c r="AB105" s="1"/>
    </row>
    <row r="106" spans="1:41" x14ac:dyDescent="0.25">
      <c r="B106" s="17"/>
      <c r="C106" s="18"/>
      <c r="D106" s="18" t="s">
        <v>1</v>
      </c>
      <c r="E106" s="17"/>
      <c r="F106" s="18"/>
      <c r="G106" s="18" t="s">
        <v>2</v>
      </c>
      <c r="H106" s="17"/>
      <c r="I106" s="18"/>
      <c r="J106" s="18" t="s">
        <v>3</v>
      </c>
      <c r="K106" s="17"/>
      <c r="L106" s="18"/>
      <c r="M106" s="18" t="s">
        <v>4</v>
      </c>
      <c r="N106" s="17"/>
      <c r="O106" s="18"/>
      <c r="P106" s="18" t="s">
        <v>5</v>
      </c>
      <c r="Q106" s="17"/>
      <c r="R106" s="18"/>
      <c r="S106" s="3" t="s">
        <v>6</v>
      </c>
      <c r="T106" s="17"/>
      <c r="U106" s="18"/>
      <c r="V106" s="2" t="s">
        <v>7</v>
      </c>
      <c r="W106" s="2" t="s">
        <v>8</v>
      </c>
      <c r="Y106" s="2" t="s">
        <v>9</v>
      </c>
      <c r="AB106" s="2" t="s">
        <v>10</v>
      </c>
      <c r="AC106" s="2" t="s">
        <v>11</v>
      </c>
      <c r="AD106" s="2" t="s">
        <v>11</v>
      </c>
    </row>
    <row r="107" spans="1:41" x14ac:dyDescent="0.25">
      <c r="A107" s="18" t="s">
        <v>12</v>
      </c>
      <c r="B107" s="17" t="s">
        <v>13</v>
      </c>
      <c r="C107" s="18" t="s">
        <v>14</v>
      </c>
      <c r="D107" s="18" t="s">
        <v>15</v>
      </c>
      <c r="E107" s="17" t="s">
        <v>13</v>
      </c>
      <c r="F107" s="18" t="s">
        <v>14</v>
      </c>
      <c r="G107" s="18" t="s">
        <v>15</v>
      </c>
      <c r="H107" s="17" t="s">
        <v>13</v>
      </c>
      <c r="I107" s="18" t="s">
        <v>14</v>
      </c>
      <c r="J107" s="18" t="s">
        <v>15</v>
      </c>
      <c r="K107" s="17" t="s">
        <v>13</v>
      </c>
      <c r="L107" s="18" t="s">
        <v>14</v>
      </c>
      <c r="M107" s="18" t="s">
        <v>15</v>
      </c>
      <c r="N107" s="17" t="s">
        <v>13</v>
      </c>
      <c r="O107" s="18" t="s">
        <v>14</v>
      </c>
      <c r="P107" s="18" t="s">
        <v>15</v>
      </c>
      <c r="Q107" s="2" t="s">
        <v>13</v>
      </c>
      <c r="R107" s="2" t="s">
        <v>14</v>
      </c>
      <c r="S107" s="3" t="s">
        <v>15</v>
      </c>
      <c r="T107" s="2" t="s">
        <v>13</v>
      </c>
      <c r="U107" s="3" t="s">
        <v>14</v>
      </c>
      <c r="V107" s="3" t="s">
        <v>15</v>
      </c>
      <c r="W107" s="19" t="s">
        <v>16</v>
      </c>
      <c r="X107" s="3" t="s">
        <v>14</v>
      </c>
      <c r="Y107" s="3" t="s">
        <v>15</v>
      </c>
      <c r="AA107" s="3" t="s">
        <v>14</v>
      </c>
      <c r="AB107" s="3" t="s">
        <v>15</v>
      </c>
      <c r="AC107" s="2" t="s">
        <v>16</v>
      </c>
      <c r="AD107" s="2" t="s">
        <v>14</v>
      </c>
    </row>
    <row r="108" spans="1:41" x14ac:dyDescent="0.25">
      <c r="A108" s="3">
        <v>12</v>
      </c>
      <c r="B108" s="2">
        <v>52</v>
      </c>
      <c r="C108" s="2">
        <v>40</v>
      </c>
      <c r="D108" s="3">
        <f>C108*B108:B108</f>
        <v>2080</v>
      </c>
      <c r="E108" s="2">
        <v>68</v>
      </c>
      <c r="F108" s="8">
        <v>1</v>
      </c>
      <c r="G108" s="3">
        <f>F108*E108</f>
        <v>68</v>
      </c>
      <c r="H108" s="2">
        <v>85</v>
      </c>
      <c r="J108" s="3">
        <f>I108*H108</f>
        <v>0</v>
      </c>
      <c r="K108" s="2">
        <v>98</v>
      </c>
      <c r="M108" s="3">
        <f>L108*K108</f>
        <v>0</v>
      </c>
      <c r="N108" s="2">
        <v>110</v>
      </c>
      <c r="P108" s="3">
        <f>O108*N108</f>
        <v>0</v>
      </c>
      <c r="AC108" s="2">
        <f>D108+G108+J108+M108+P108</f>
        <v>2148</v>
      </c>
      <c r="AD108" s="2">
        <f t="shared" ref="AD108:AD114" si="61">C108+F108+I108+L108+O108</f>
        <v>41</v>
      </c>
    </row>
    <row r="109" spans="1:41" x14ac:dyDescent="0.25">
      <c r="A109" s="3">
        <v>14</v>
      </c>
      <c r="B109" s="2">
        <v>74</v>
      </c>
      <c r="C109" s="3">
        <v>24</v>
      </c>
      <c r="D109" s="3">
        <f t="shared" ref="D109:D114" si="62">C109*B109:B109</f>
        <v>1776</v>
      </c>
      <c r="E109" s="2">
        <v>99</v>
      </c>
      <c r="F109" s="3">
        <v>14</v>
      </c>
      <c r="G109" s="3">
        <f t="shared" ref="G109:G114" si="63">F109*E109</f>
        <v>1386</v>
      </c>
      <c r="H109" s="2">
        <v>124</v>
      </c>
      <c r="I109" s="3">
        <v>15</v>
      </c>
      <c r="J109" s="3">
        <f t="shared" ref="J109:J114" si="64">I109*H109</f>
        <v>1860</v>
      </c>
      <c r="K109" s="2">
        <v>143</v>
      </c>
      <c r="L109" s="3"/>
      <c r="M109" s="3">
        <f t="shared" ref="M109:M114" si="65">L109*K109</f>
        <v>0</v>
      </c>
      <c r="N109" s="2">
        <v>162</v>
      </c>
      <c r="O109" s="3"/>
      <c r="P109" s="3">
        <f t="shared" ref="P109:P114" si="66">O109*N109</f>
        <v>0</v>
      </c>
      <c r="Q109" s="2">
        <v>174</v>
      </c>
      <c r="R109" s="3"/>
      <c r="S109" s="3">
        <f t="shared" ref="S109:S114" si="67">R109*Q109</f>
        <v>0</v>
      </c>
      <c r="U109" s="3"/>
      <c r="V109" s="3">
        <f>T109*U109</f>
        <v>0</v>
      </c>
      <c r="W109" s="2">
        <f>D109+G109+J109+M109+P109+S109+V109</f>
        <v>5022</v>
      </c>
      <c r="X109" s="3"/>
      <c r="Y109" s="3">
        <f>W109*X109</f>
        <v>0</v>
      </c>
      <c r="AA109" s="3"/>
      <c r="AB109" s="3">
        <f>Z109*AA109</f>
        <v>0</v>
      </c>
      <c r="AC109" s="2">
        <f>D109+G109+J109+M109+P109</f>
        <v>5022</v>
      </c>
      <c r="AD109" s="2">
        <f t="shared" si="61"/>
        <v>53</v>
      </c>
    </row>
    <row r="110" spans="1:41" x14ac:dyDescent="0.25">
      <c r="A110" s="3">
        <v>16</v>
      </c>
      <c r="B110" s="2">
        <v>100</v>
      </c>
      <c r="C110" s="3">
        <v>10</v>
      </c>
      <c r="D110" s="3">
        <f t="shared" si="62"/>
        <v>1000</v>
      </c>
      <c r="E110" s="2">
        <v>134</v>
      </c>
      <c r="F110" s="3">
        <v>11</v>
      </c>
      <c r="G110" s="3">
        <f t="shared" si="63"/>
        <v>1474</v>
      </c>
      <c r="H110" s="2">
        <v>169</v>
      </c>
      <c r="I110" s="3">
        <v>20</v>
      </c>
      <c r="J110" s="3">
        <f t="shared" si="64"/>
        <v>3380</v>
      </c>
      <c r="K110" s="2">
        <v>198</v>
      </c>
      <c r="L110" s="3">
        <v>15</v>
      </c>
      <c r="M110" s="3">
        <f t="shared" si="65"/>
        <v>2970</v>
      </c>
      <c r="N110" s="2">
        <v>226</v>
      </c>
      <c r="O110" s="3">
        <v>4</v>
      </c>
      <c r="P110" s="3">
        <f t="shared" si="66"/>
        <v>904</v>
      </c>
      <c r="Q110" s="2">
        <v>246</v>
      </c>
      <c r="R110" s="3"/>
      <c r="S110" s="3">
        <f t="shared" si="67"/>
        <v>0</v>
      </c>
      <c r="T110" s="2">
        <v>267</v>
      </c>
      <c r="U110" s="3"/>
      <c r="V110" s="3">
        <f>U110*T110</f>
        <v>0</v>
      </c>
      <c r="W110" s="2">
        <f>D110+G110+J110+M110+P110+S110+V110</f>
        <v>9728</v>
      </c>
      <c r="X110" s="3"/>
      <c r="Y110" s="3">
        <f>W110*X110</f>
        <v>0</v>
      </c>
      <c r="AA110" s="3"/>
      <c r="AB110" s="3">
        <f>Z110*AA110</f>
        <v>0</v>
      </c>
      <c r="AC110" s="2">
        <f>D110+G110+J110+M110+P110+S110+V110</f>
        <v>9728</v>
      </c>
      <c r="AD110" s="2">
        <f t="shared" si="61"/>
        <v>60</v>
      </c>
    </row>
    <row r="111" spans="1:41" x14ac:dyDescent="0.25">
      <c r="A111" s="3">
        <v>18</v>
      </c>
      <c r="B111" s="2">
        <v>129</v>
      </c>
      <c r="C111" s="3">
        <v>4</v>
      </c>
      <c r="D111" s="3">
        <f t="shared" si="62"/>
        <v>516</v>
      </c>
      <c r="E111" s="2">
        <v>175</v>
      </c>
      <c r="F111" s="3">
        <v>2</v>
      </c>
      <c r="G111" s="3">
        <f t="shared" si="63"/>
        <v>350</v>
      </c>
      <c r="H111" s="2">
        <v>221</v>
      </c>
      <c r="I111" s="3">
        <v>4</v>
      </c>
      <c r="J111" s="3">
        <f t="shared" si="64"/>
        <v>884</v>
      </c>
      <c r="K111" s="2">
        <v>259</v>
      </c>
      <c r="L111" s="3">
        <v>2</v>
      </c>
      <c r="M111" s="3">
        <f t="shared" si="65"/>
        <v>518</v>
      </c>
      <c r="N111" s="2">
        <v>297</v>
      </c>
      <c r="O111" s="3">
        <v>1</v>
      </c>
      <c r="P111" s="3">
        <f t="shared" si="66"/>
        <v>297</v>
      </c>
      <c r="Q111" s="2">
        <v>325</v>
      </c>
      <c r="R111" s="3"/>
      <c r="S111" s="3">
        <f t="shared" si="67"/>
        <v>0</v>
      </c>
      <c r="T111" s="2">
        <v>353</v>
      </c>
      <c r="U111" s="3"/>
      <c r="V111" s="3">
        <f>U111*T111</f>
        <v>0</v>
      </c>
      <c r="W111" s="2">
        <f>D111+G111+J111+M111+P111+S111+V111</f>
        <v>2565</v>
      </c>
      <c r="X111" s="3"/>
      <c r="Y111" s="3">
        <f>W111*X111</f>
        <v>0</v>
      </c>
      <c r="AA111" s="3"/>
      <c r="AB111" s="3">
        <f>Z111*AA111</f>
        <v>0</v>
      </c>
      <c r="AC111" s="2">
        <f>D111+G111+J111+M111+P111+S111+V111</f>
        <v>2565</v>
      </c>
      <c r="AD111" s="2">
        <f t="shared" si="61"/>
        <v>13</v>
      </c>
    </row>
    <row r="112" spans="1:41" x14ac:dyDescent="0.25">
      <c r="A112" s="2">
        <v>20</v>
      </c>
      <c r="B112" s="2">
        <v>162</v>
      </c>
      <c r="C112" s="3"/>
      <c r="D112" s="3">
        <f t="shared" si="62"/>
        <v>0</v>
      </c>
      <c r="E112" s="2">
        <v>220</v>
      </c>
      <c r="F112" s="3">
        <v>3</v>
      </c>
      <c r="G112" s="3">
        <f t="shared" si="63"/>
        <v>660</v>
      </c>
      <c r="H112" s="2">
        <v>279</v>
      </c>
      <c r="I112" s="3">
        <v>2</v>
      </c>
      <c r="J112" s="3">
        <f t="shared" si="64"/>
        <v>558</v>
      </c>
      <c r="K112" s="2">
        <v>328</v>
      </c>
      <c r="L112" s="3">
        <v>7</v>
      </c>
      <c r="M112" s="3">
        <f t="shared" si="65"/>
        <v>2296</v>
      </c>
      <c r="N112" s="2">
        <v>377</v>
      </c>
      <c r="O112" s="3"/>
      <c r="P112" s="3">
        <f t="shared" si="66"/>
        <v>0</v>
      </c>
      <c r="Q112" s="2">
        <v>413</v>
      </c>
      <c r="R112" s="3"/>
      <c r="S112" s="3">
        <f t="shared" si="67"/>
        <v>0</v>
      </c>
      <c r="T112" s="2">
        <v>449</v>
      </c>
      <c r="U112" s="3"/>
      <c r="V112" s="3">
        <f>U112*T112</f>
        <v>0</v>
      </c>
      <c r="W112" s="2">
        <f>D112+G112+J112+M112+P112+S112+V112</f>
        <v>3514</v>
      </c>
      <c r="X112" s="3"/>
      <c r="Y112" s="3">
        <f>W112*X112</f>
        <v>0</v>
      </c>
      <c r="AA112" s="3"/>
      <c r="AB112" s="3">
        <f>Z112*AA112</f>
        <v>0</v>
      </c>
      <c r="AC112" s="2">
        <f>D112+G112+J112+M112+P112+S112+V112</f>
        <v>3514</v>
      </c>
      <c r="AD112" s="2">
        <f t="shared" si="61"/>
        <v>12</v>
      </c>
    </row>
    <row r="113" spans="1:41" x14ac:dyDescent="0.25">
      <c r="A113" s="3">
        <v>22</v>
      </c>
      <c r="B113" s="2">
        <v>198</v>
      </c>
      <c r="D113" s="3">
        <f t="shared" si="62"/>
        <v>0</v>
      </c>
      <c r="E113" s="2">
        <v>271</v>
      </c>
      <c r="G113" s="3">
        <f t="shared" si="63"/>
        <v>0</v>
      </c>
      <c r="H113" s="2">
        <v>344</v>
      </c>
      <c r="I113" s="3">
        <v>2</v>
      </c>
      <c r="J113" s="3">
        <f t="shared" si="64"/>
        <v>688</v>
      </c>
      <c r="K113" s="2">
        <v>406</v>
      </c>
      <c r="M113" s="3">
        <f t="shared" si="65"/>
        <v>0</v>
      </c>
      <c r="N113" s="2">
        <v>467</v>
      </c>
      <c r="P113" s="3">
        <f t="shared" si="66"/>
        <v>0</v>
      </c>
      <c r="Q113" s="2">
        <v>514</v>
      </c>
      <c r="S113" s="3">
        <f t="shared" si="67"/>
        <v>0</v>
      </c>
      <c r="T113" s="2">
        <v>560</v>
      </c>
      <c r="U113" s="2">
        <v>0</v>
      </c>
      <c r="V113" s="3">
        <f>U113*T113</f>
        <v>0</v>
      </c>
      <c r="W113" s="17" t="s">
        <v>8</v>
      </c>
      <c r="X113" s="2" t="s">
        <v>8</v>
      </c>
      <c r="Y113" s="2" t="s">
        <v>8</v>
      </c>
      <c r="AA113" s="2" t="s">
        <v>8</v>
      </c>
      <c r="AB113" s="2" t="s">
        <v>8</v>
      </c>
      <c r="AC113" s="2">
        <f>D113+G113+J113+M113+P113+S113+V113</f>
        <v>688</v>
      </c>
      <c r="AD113" s="2">
        <f t="shared" si="61"/>
        <v>2</v>
      </c>
    </row>
    <row r="114" spans="1:41" x14ac:dyDescent="0.25">
      <c r="A114" s="3">
        <v>24</v>
      </c>
      <c r="B114" s="2">
        <v>237</v>
      </c>
      <c r="D114" s="3">
        <f t="shared" si="62"/>
        <v>0</v>
      </c>
      <c r="E114" s="2">
        <v>326</v>
      </c>
      <c r="G114" s="3">
        <f t="shared" si="63"/>
        <v>0</v>
      </c>
      <c r="H114" s="2">
        <v>415</v>
      </c>
      <c r="I114" s="20">
        <v>1</v>
      </c>
      <c r="J114" s="3">
        <f t="shared" si="64"/>
        <v>415</v>
      </c>
      <c r="K114" s="2">
        <v>491</v>
      </c>
      <c r="M114" s="3">
        <f t="shared" si="65"/>
        <v>0</v>
      </c>
      <c r="N114" s="2">
        <v>567</v>
      </c>
      <c r="P114" s="3">
        <f t="shared" si="66"/>
        <v>0</v>
      </c>
      <c r="Q114" s="2">
        <v>622</v>
      </c>
      <c r="S114" s="3">
        <f t="shared" si="67"/>
        <v>0</v>
      </c>
      <c r="T114" s="2">
        <v>676</v>
      </c>
      <c r="V114" s="3">
        <f>U114*T114</f>
        <v>0</v>
      </c>
      <c r="W114" s="17"/>
      <c r="Y114" s="2">
        <f>U114*V114</f>
        <v>0</v>
      </c>
      <c r="AB114" s="2">
        <f>X114*Y114</f>
        <v>0</v>
      </c>
      <c r="AC114" s="2">
        <f>D114+G114+J114+M114+P114+S114+V114</f>
        <v>415</v>
      </c>
      <c r="AD114" s="2">
        <f t="shared" si="61"/>
        <v>1</v>
      </c>
    </row>
    <row r="115" spans="1:41" x14ac:dyDescent="0.25">
      <c r="A115" s="3" t="s">
        <v>17</v>
      </c>
      <c r="C115" s="3"/>
      <c r="D115" s="3">
        <f>SUM(D108:D114)</f>
        <v>5372</v>
      </c>
      <c r="F115" s="3"/>
      <c r="G115" s="3">
        <f>SUM(G108:G114)</f>
        <v>3938</v>
      </c>
      <c r="I115" s="3"/>
      <c r="J115" s="3">
        <f>SUM(J108:J114)</f>
        <v>7785</v>
      </c>
      <c r="L115" s="3"/>
      <c r="M115" s="3">
        <f>SUM(M108:M114)</f>
        <v>5784</v>
      </c>
      <c r="O115" s="3"/>
      <c r="P115" s="3">
        <f>SUM(P108:P114)</f>
        <v>1201</v>
      </c>
      <c r="R115" s="3"/>
      <c r="S115" s="3">
        <f>SUM(S108:S114)</f>
        <v>0</v>
      </c>
      <c r="U115" s="3"/>
      <c r="W115" s="5"/>
      <c r="X115" s="3"/>
      <c r="Y115" s="3"/>
      <c r="AA115" s="3"/>
      <c r="AB115" s="21" t="s">
        <v>15</v>
      </c>
      <c r="AC115" s="5">
        <f>SUM(AC108:AC114)</f>
        <v>24080</v>
      </c>
      <c r="AF115" s="23">
        <v>30</v>
      </c>
      <c r="AG115" s="33">
        <f>(AC115/1000)*AF115</f>
        <v>722.4</v>
      </c>
      <c r="AH115" s="23">
        <v>30</v>
      </c>
      <c r="AI115" s="33">
        <f>(AC115/1000)*AH115</f>
        <v>722.4</v>
      </c>
      <c r="AJ115" s="23">
        <v>45</v>
      </c>
      <c r="AK115" s="33">
        <f>(AC115/1000)*AJ115</f>
        <v>1083.5999999999999</v>
      </c>
      <c r="AL115" s="23">
        <v>15</v>
      </c>
      <c r="AM115" s="33">
        <f>(AC115/1000)*AL115</f>
        <v>361.2</v>
      </c>
      <c r="AN115" s="23">
        <v>25</v>
      </c>
      <c r="AO115" s="33">
        <f>(AC115/1000)*AN115</f>
        <v>602</v>
      </c>
    </row>
    <row r="116" spans="1:41" x14ac:dyDescent="0.25">
      <c r="AB116" s="7" t="s">
        <v>14</v>
      </c>
      <c r="AC116" s="5">
        <f>SUM(AD108:AD115)</f>
        <v>182</v>
      </c>
    </row>
    <row r="117" spans="1:41" x14ac:dyDescent="0.25">
      <c r="AB117" s="7"/>
      <c r="AC117" s="5"/>
    </row>
    <row r="118" spans="1:41" x14ac:dyDescent="0.25">
      <c r="A118" s="4" t="s">
        <v>38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 t="s">
        <v>8</v>
      </c>
      <c r="X118" s="1"/>
      <c r="Y118" s="1"/>
      <c r="AA118" s="1"/>
      <c r="AB118" s="1"/>
    </row>
    <row r="119" spans="1:41" x14ac:dyDescent="0.25">
      <c r="D119" s="2" t="s">
        <v>1</v>
      </c>
      <c r="G119" s="2" t="s">
        <v>2</v>
      </c>
      <c r="J119" s="2" t="s">
        <v>3</v>
      </c>
      <c r="M119" s="2" t="s">
        <v>4</v>
      </c>
      <c r="P119" s="2" t="s">
        <v>5</v>
      </c>
      <c r="S119" s="2" t="s">
        <v>6</v>
      </c>
      <c r="V119" s="2" t="s">
        <v>7</v>
      </c>
      <c r="W119" s="2" t="s">
        <v>8</v>
      </c>
      <c r="Y119" s="2" t="s">
        <v>9</v>
      </c>
      <c r="AB119" s="2" t="s">
        <v>10</v>
      </c>
      <c r="AC119" s="2" t="s">
        <v>11</v>
      </c>
      <c r="AD119" s="2" t="s">
        <v>11</v>
      </c>
    </row>
    <row r="120" spans="1:41" x14ac:dyDescent="0.25">
      <c r="A120" s="2" t="s">
        <v>12</v>
      </c>
      <c r="B120" s="2" t="s">
        <v>13</v>
      </c>
      <c r="C120" s="2" t="s">
        <v>14</v>
      </c>
      <c r="D120" s="2" t="s">
        <v>15</v>
      </c>
      <c r="E120" s="2" t="s">
        <v>13</v>
      </c>
      <c r="F120" s="2" t="s">
        <v>14</v>
      </c>
      <c r="G120" s="2" t="s">
        <v>15</v>
      </c>
      <c r="H120" s="2" t="s">
        <v>13</v>
      </c>
      <c r="I120" s="2" t="s">
        <v>14</v>
      </c>
      <c r="J120" s="2" t="s">
        <v>15</v>
      </c>
      <c r="K120" s="2" t="s">
        <v>13</v>
      </c>
      <c r="L120" s="2" t="s">
        <v>14</v>
      </c>
      <c r="M120" s="2" t="s">
        <v>15</v>
      </c>
      <c r="N120" s="2" t="s">
        <v>13</v>
      </c>
      <c r="O120" s="2" t="s">
        <v>14</v>
      </c>
      <c r="P120" s="2" t="s">
        <v>15</v>
      </c>
      <c r="Q120" s="2" t="s">
        <v>13</v>
      </c>
      <c r="S120" s="2" t="s">
        <v>15</v>
      </c>
      <c r="T120" s="2" t="s">
        <v>13</v>
      </c>
      <c r="U120" s="2" t="s">
        <v>14</v>
      </c>
      <c r="V120" s="2" t="s">
        <v>15</v>
      </c>
      <c r="X120" s="2" t="s">
        <v>14</v>
      </c>
      <c r="Y120" s="2" t="s">
        <v>15</v>
      </c>
      <c r="AA120" s="2" t="s">
        <v>14</v>
      </c>
      <c r="AB120" s="2" t="s">
        <v>15</v>
      </c>
      <c r="AC120" s="2" t="s">
        <v>16</v>
      </c>
      <c r="AD120" s="2" t="s">
        <v>14</v>
      </c>
    </row>
    <row r="121" spans="1:41" x14ac:dyDescent="0.25">
      <c r="A121" s="2">
        <v>12</v>
      </c>
      <c r="B121" s="2">
        <v>56</v>
      </c>
      <c r="C121" s="2">
        <v>2</v>
      </c>
      <c r="D121" s="2">
        <f t="shared" ref="D121:D126" si="68">B121*C121</f>
        <v>112</v>
      </c>
      <c r="E121" s="2">
        <v>74</v>
      </c>
      <c r="G121" s="2">
        <f t="shared" ref="G121:G126" si="69">E121*F121</f>
        <v>0</v>
      </c>
      <c r="H121" s="2">
        <v>92</v>
      </c>
      <c r="J121" s="2">
        <f t="shared" ref="J121:J126" si="70">H121*I121</f>
        <v>0</v>
      </c>
      <c r="K121" s="2">
        <v>106</v>
      </c>
      <c r="M121" s="2">
        <f t="shared" ref="M121:M126" si="71">K121*L121</f>
        <v>0</v>
      </c>
      <c r="N121" s="2">
        <v>120</v>
      </c>
      <c r="P121" s="2">
        <f>N121*O121</f>
        <v>0</v>
      </c>
      <c r="Q121" s="2">
        <v>120</v>
      </c>
      <c r="S121" s="2">
        <f t="shared" ref="S121:S126" si="72">Q121*R121</f>
        <v>0</v>
      </c>
      <c r="T121" s="2">
        <v>120</v>
      </c>
      <c r="V121" s="2">
        <f t="shared" ref="V121:V126" si="73">T122*U122</f>
        <v>0</v>
      </c>
      <c r="Y121" s="2">
        <f t="shared" ref="Y121:Y126" si="74">U121*V121</f>
        <v>0</v>
      </c>
      <c r="AB121" s="2">
        <f t="shared" ref="AB121:AB126" si="75">X121*Y121</f>
        <v>0</v>
      </c>
      <c r="AC121" s="2">
        <f t="shared" ref="AC121:AC126" si="76">D121+G121+J121+M121+P121</f>
        <v>112</v>
      </c>
      <c r="AD121" s="2">
        <f t="shared" ref="AD121:AD126" si="77">C121+F121+I121+L121+O121</f>
        <v>2</v>
      </c>
    </row>
    <row r="122" spans="1:41" x14ac:dyDescent="0.25">
      <c r="A122" s="2">
        <v>14</v>
      </c>
      <c r="B122" s="2">
        <v>78</v>
      </c>
      <c r="C122" s="2">
        <v>3</v>
      </c>
      <c r="D122" s="2">
        <f t="shared" si="68"/>
        <v>234</v>
      </c>
      <c r="E122" s="2">
        <v>105</v>
      </c>
      <c r="F122" s="8">
        <v>1</v>
      </c>
      <c r="G122" s="2">
        <f t="shared" si="69"/>
        <v>105</v>
      </c>
      <c r="H122" s="2">
        <v>132</v>
      </c>
      <c r="J122" s="2">
        <f t="shared" si="70"/>
        <v>0</v>
      </c>
      <c r="K122" s="2">
        <v>153</v>
      </c>
      <c r="M122" s="2">
        <f t="shared" si="71"/>
        <v>0</v>
      </c>
      <c r="N122" s="2">
        <v>174</v>
      </c>
      <c r="Q122" s="2">
        <v>174</v>
      </c>
      <c r="S122" s="2">
        <f t="shared" si="72"/>
        <v>0</v>
      </c>
      <c r="T122" s="2">
        <v>174</v>
      </c>
      <c r="V122" s="2">
        <f t="shared" si="73"/>
        <v>0</v>
      </c>
      <c r="Y122" s="2">
        <f t="shared" si="74"/>
        <v>0</v>
      </c>
      <c r="AB122" s="2">
        <f t="shared" si="75"/>
        <v>0</v>
      </c>
      <c r="AC122" s="2">
        <f t="shared" si="76"/>
        <v>339</v>
      </c>
      <c r="AD122" s="2">
        <f t="shared" si="77"/>
        <v>4</v>
      </c>
    </row>
    <row r="123" spans="1:41" x14ac:dyDescent="0.25">
      <c r="A123" s="2">
        <v>16</v>
      </c>
      <c r="B123" s="2">
        <v>106</v>
      </c>
      <c r="D123" s="2">
        <f t="shared" si="68"/>
        <v>0</v>
      </c>
      <c r="E123" s="2">
        <v>143</v>
      </c>
      <c r="F123" s="8">
        <v>1</v>
      </c>
      <c r="G123" s="2">
        <f t="shared" si="69"/>
        <v>143</v>
      </c>
      <c r="H123" s="2">
        <v>180</v>
      </c>
      <c r="I123" s="8"/>
      <c r="J123" s="2">
        <f t="shared" si="70"/>
        <v>0</v>
      </c>
      <c r="K123" s="2">
        <v>210</v>
      </c>
      <c r="M123" s="2">
        <f t="shared" si="71"/>
        <v>0</v>
      </c>
      <c r="N123" s="2">
        <v>241</v>
      </c>
      <c r="Q123" s="2">
        <v>241</v>
      </c>
      <c r="S123" s="2">
        <f t="shared" si="72"/>
        <v>0</v>
      </c>
      <c r="T123" s="2">
        <v>241</v>
      </c>
      <c r="V123" s="2">
        <f t="shared" si="73"/>
        <v>0</v>
      </c>
      <c r="Y123" s="2">
        <f t="shared" si="74"/>
        <v>0</v>
      </c>
      <c r="AB123" s="2">
        <f t="shared" si="75"/>
        <v>0</v>
      </c>
      <c r="AC123" s="2">
        <f t="shared" si="76"/>
        <v>143</v>
      </c>
      <c r="AD123" s="2">
        <f t="shared" si="77"/>
        <v>1</v>
      </c>
    </row>
    <row r="124" spans="1:41" x14ac:dyDescent="0.25">
      <c r="A124" s="2">
        <v>18</v>
      </c>
      <c r="B124" s="2">
        <v>136</v>
      </c>
      <c r="C124" s="2">
        <v>1</v>
      </c>
      <c r="D124" s="2">
        <f t="shared" si="68"/>
        <v>136</v>
      </c>
      <c r="E124" s="2">
        <v>184</v>
      </c>
      <c r="G124" s="2">
        <f t="shared" si="69"/>
        <v>0</v>
      </c>
      <c r="H124" s="2">
        <v>233</v>
      </c>
      <c r="J124" s="2">
        <f t="shared" si="70"/>
        <v>0</v>
      </c>
      <c r="K124" s="2">
        <v>274</v>
      </c>
      <c r="M124" s="2">
        <f t="shared" si="71"/>
        <v>0</v>
      </c>
      <c r="N124" s="2">
        <v>314</v>
      </c>
      <c r="Q124" s="2">
        <v>314</v>
      </c>
      <c r="S124" s="2">
        <f t="shared" si="72"/>
        <v>0</v>
      </c>
      <c r="T124" s="2">
        <v>314</v>
      </c>
      <c r="V124" s="2">
        <f t="shared" si="73"/>
        <v>0</v>
      </c>
      <c r="Y124" s="2">
        <f t="shared" si="74"/>
        <v>0</v>
      </c>
      <c r="AB124" s="2">
        <f t="shared" si="75"/>
        <v>0</v>
      </c>
      <c r="AC124" s="2">
        <f t="shared" si="76"/>
        <v>136</v>
      </c>
      <c r="AD124" s="2">
        <f t="shared" si="77"/>
        <v>1</v>
      </c>
    </row>
    <row r="125" spans="1:41" hidden="1" x14ac:dyDescent="0.25">
      <c r="A125" s="2">
        <v>20</v>
      </c>
      <c r="B125" s="2">
        <v>171</v>
      </c>
      <c r="D125" s="2">
        <f t="shared" si="68"/>
        <v>0</v>
      </c>
      <c r="E125" s="2">
        <v>234</v>
      </c>
      <c r="F125" s="8"/>
      <c r="G125" s="2">
        <f t="shared" si="69"/>
        <v>0</v>
      </c>
      <c r="H125" s="2">
        <v>296</v>
      </c>
      <c r="J125" s="2">
        <f t="shared" si="70"/>
        <v>0</v>
      </c>
      <c r="K125" s="2">
        <v>348</v>
      </c>
      <c r="M125" s="2">
        <f t="shared" si="71"/>
        <v>0</v>
      </c>
      <c r="N125" s="2">
        <v>401</v>
      </c>
      <c r="Q125" s="2">
        <v>401</v>
      </c>
      <c r="S125" s="2">
        <f t="shared" si="72"/>
        <v>0</v>
      </c>
      <c r="T125" s="2">
        <v>401</v>
      </c>
      <c r="V125" s="2">
        <f t="shared" si="73"/>
        <v>0</v>
      </c>
      <c r="Y125" s="2">
        <f t="shared" si="74"/>
        <v>0</v>
      </c>
      <c r="AB125" s="2">
        <f t="shared" si="75"/>
        <v>0</v>
      </c>
      <c r="AC125" s="2">
        <f t="shared" si="76"/>
        <v>0</v>
      </c>
      <c r="AD125" s="2">
        <f t="shared" si="77"/>
        <v>0</v>
      </c>
    </row>
    <row r="126" spans="1:41" hidden="1" x14ac:dyDescent="0.25">
      <c r="A126" s="2">
        <v>22</v>
      </c>
      <c r="B126" s="2">
        <v>211</v>
      </c>
      <c r="D126" s="2">
        <f t="shared" si="68"/>
        <v>0</v>
      </c>
      <c r="E126" s="2">
        <v>290</v>
      </c>
      <c r="G126" s="2">
        <f t="shared" si="69"/>
        <v>0</v>
      </c>
      <c r="H126" s="2">
        <v>368</v>
      </c>
      <c r="J126" s="2">
        <f t="shared" si="70"/>
        <v>0</v>
      </c>
      <c r="K126" s="2">
        <v>434</v>
      </c>
      <c r="M126" s="2">
        <f t="shared" si="71"/>
        <v>0</v>
      </c>
      <c r="N126" s="2">
        <v>500</v>
      </c>
      <c r="Q126" s="2">
        <v>500</v>
      </c>
      <c r="S126" s="2">
        <f t="shared" si="72"/>
        <v>0</v>
      </c>
      <c r="T126" s="2">
        <v>500</v>
      </c>
      <c r="V126" s="2">
        <f t="shared" si="73"/>
        <v>0</v>
      </c>
      <c r="Y126" s="2">
        <f t="shared" si="74"/>
        <v>0</v>
      </c>
      <c r="AB126" s="2">
        <f t="shared" si="75"/>
        <v>0</v>
      </c>
      <c r="AC126" s="2">
        <f t="shared" si="76"/>
        <v>0</v>
      </c>
      <c r="AD126" s="2">
        <f t="shared" si="77"/>
        <v>0</v>
      </c>
    </row>
    <row r="127" spans="1:41" x14ac:dyDescent="0.25">
      <c r="A127" s="3" t="s">
        <v>17</v>
      </c>
      <c r="D127" s="2">
        <f>SUM(D122:D126)</f>
        <v>370</v>
      </c>
      <c r="G127" s="2">
        <f>SUM(G122:G126)</f>
        <v>248</v>
      </c>
      <c r="J127" s="2">
        <f>SUM(J122:J126)</f>
        <v>0</v>
      </c>
      <c r="M127" s="2">
        <f>SUM(M122:M126)</f>
        <v>0</v>
      </c>
      <c r="P127" s="2">
        <f>SUM(P122:P126)</f>
        <v>0</v>
      </c>
      <c r="S127" s="2">
        <f>SUM(S122:S126)</f>
        <v>0</v>
      </c>
      <c r="Y127" s="2">
        <f>SUM(Y122:Y126)</f>
        <v>0</v>
      </c>
      <c r="AB127" s="4" t="s">
        <v>15</v>
      </c>
      <c r="AC127" s="5">
        <f>SUM(AC121:AC126)</f>
        <v>730</v>
      </c>
      <c r="AD127" s="2">
        <f>C127+F127+I127+L127+O127</f>
        <v>0</v>
      </c>
      <c r="AF127" s="23">
        <v>25</v>
      </c>
      <c r="AG127" s="33">
        <f>(AC127/1000)*AF127</f>
        <v>18.25</v>
      </c>
      <c r="AH127" s="23">
        <v>40</v>
      </c>
      <c r="AI127" s="33">
        <f>(AC127/1000)*AH127</f>
        <v>29.2</v>
      </c>
      <c r="AJ127" s="23">
        <v>50</v>
      </c>
      <c r="AK127" s="33">
        <f>(AC127/1000)*AJ127</f>
        <v>36.5</v>
      </c>
      <c r="AL127" s="23">
        <v>20</v>
      </c>
      <c r="AM127" s="33">
        <f>(AC127/1000)*AL127</f>
        <v>14.6</v>
      </c>
      <c r="AN127" s="23">
        <v>0</v>
      </c>
      <c r="AO127" s="33">
        <f>(AC127/1000)*AN127</f>
        <v>0</v>
      </c>
    </row>
    <row r="128" spans="1:41" x14ac:dyDescent="0.25">
      <c r="M128" s="1"/>
      <c r="N128" s="1"/>
      <c r="O128" s="1"/>
      <c r="P128" s="1" t="s">
        <v>8</v>
      </c>
      <c r="Q128" s="1"/>
      <c r="R128" s="1"/>
      <c r="S128" s="1"/>
      <c r="T128" s="1"/>
      <c r="U128" s="1"/>
      <c r="W128" s="4"/>
      <c r="X128" s="1"/>
      <c r="Y128" s="1"/>
      <c r="Z128" s="4"/>
      <c r="AA128" s="1"/>
      <c r="AB128" s="5" t="s">
        <v>14</v>
      </c>
      <c r="AC128" s="5">
        <f>SUM(AD121:AD126)</f>
        <v>8</v>
      </c>
    </row>
    <row r="130" spans="1:41" x14ac:dyDescent="0.25">
      <c r="P130" s="2" t="s">
        <v>8</v>
      </c>
      <c r="W130" s="5"/>
      <c r="Z130" s="5"/>
    </row>
    <row r="132" spans="1:41" x14ac:dyDescent="0.25">
      <c r="A132" s="4" t="s">
        <v>37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" t="s">
        <v>8</v>
      </c>
      <c r="W132" s="4"/>
      <c r="X132" s="1"/>
      <c r="Y132" s="1"/>
      <c r="Z132" s="4"/>
      <c r="AA132" s="1"/>
      <c r="AB132" s="1"/>
      <c r="AC132" s="4"/>
    </row>
    <row r="133" spans="1:41" x14ac:dyDescent="0.25">
      <c r="D133" s="2" t="s">
        <v>1</v>
      </c>
      <c r="G133" s="2" t="s">
        <v>2</v>
      </c>
      <c r="J133" s="2" t="s">
        <v>3</v>
      </c>
      <c r="M133" s="2" t="s">
        <v>4</v>
      </c>
      <c r="P133" s="2" t="s">
        <v>5</v>
      </c>
      <c r="S133" s="2" t="s">
        <v>6</v>
      </c>
      <c r="V133" s="2" t="s">
        <v>7</v>
      </c>
      <c r="W133" s="2" t="s">
        <v>8</v>
      </c>
      <c r="Y133" s="2" t="s">
        <v>9</v>
      </c>
      <c r="AB133" s="2" t="s">
        <v>10</v>
      </c>
      <c r="AC133" s="2" t="s">
        <v>11</v>
      </c>
      <c r="AD133" s="2" t="s">
        <v>11</v>
      </c>
    </row>
    <row r="134" spans="1:41" x14ac:dyDescent="0.25">
      <c r="A134" s="2" t="s">
        <v>12</v>
      </c>
      <c r="B134" s="2" t="s">
        <v>13</v>
      </c>
      <c r="C134" s="2" t="s">
        <v>14</v>
      </c>
      <c r="D134" s="2" t="s">
        <v>15</v>
      </c>
      <c r="E134" s="2" t="s">
        <v>13</v>
      </c>
      <c r="F134" s="2" t="s">
        <v>14</v>
      </c>
      <c r="G134" s="2" t="s">
        <v>15</v>
      </c>
      <c r="H134" s="2" t="s">
        <v>13</v>
      </c>
      <c r="I134" s="2" t="s">
        <v>14</v>
      </c>
      <c r="J134" s="2" t="s">
        <v>15</v>
      </c>
      <c r="K134" s="2" t="s">
        <v>13</v>
      </c>
      <c r="L134" s="2" t="s">
        <v>14</v>
      </c>
      <c r="M134" s="2" t="s">
        <v>15</v>
      </c>
      <c r="N134" s="2" t="s">
        <v>13</v>
      </c>
      <c r="O134" s="2" t="s">
        <v>14</v>
      </c>
      <c r="P134" s="2" t="s">
        <v>15</v>
      </c>
      <c r="Q134" s="2" t="s">
        <v>13</v>
      </c>
      <c r="R134" s="2" t="s">
        <v>14</v>
      </c>
      <c r="S134" s="2" t="s">
        <v>15</v>
      </c>
      <c r="T134" s="2" t="s">
        <v>13</v>
      </c>
      <c r="U134" s="2" t="s">
        <v>14</v>
      </c>
      <c r="V134" s="2" t="s">
        <v>15</v>
      </c>
      <c r="X134" s="2" t="s">
        <v>14</v>
      </c>
      <c r="Y134" s="2" t="s">
        <v>15</v>
      </c>
      <c r="AA134" s="2" t="s">
        <v>14</v>
      </c>
      <c r="AB134" s="2" t="s">
        <v>15</v>
      </c>
      <c r="AC134" s="2" t="s">
        <v>16</v>
      </c>
      <c r="AD134" s="2" t="s">
        <v>14</v>
      </c>
    </row>
    <row r="135" spans="1:41" hidden="1" x14ac:dyDescent="0.25">
      <c r="A135" s="2">
        <v>10</v>
      </c>
      <c r="B135" s="2">
        <v>39</v>
      </c>
      <c r="D135" s="2">
        <f t="shared" ref="D135:D140" si="78">B135*C135</f>
        <v>0</v>
      </c>
      <c r="E135" s="2">
        <v>51</v>
      </c>
      <c r="G135" s="2">
        <f t="shared" ref="G135:G140" si="79">E135*F135</f>
        <v>0</v>
      </c>
      <c r="H135" s="2">
        <v>63</v>
      </c>
      <c r="J135" s="2">
        <f t="shared" ref="J135:J140" si="80">H135*I135</f>
        <v>0</v>
      </c>
      <c r="K135" s="2">
        <v>72</v>
      </c>
      <c r="M135" s="2">
        <f t="shared" ref="M135:M140" si="81">K135*L135</f>
        <v>0</v>
      </c>
      <c r="N135" s="2">
        <v>80</v>
      </c>
      <c r="P135" s="2">
        <f t="shared" ref="P135:P140" si="82">N135*O135</f>
        <v>0</v>
      </c>
      <c r="S135" s="2">
        <f t="shared" ref="S135:S140" si="83">Q135*R135</f>
        <v>0</v>
      </c>
      <c r="V135" s="2">
        <f t="shared" ref="V135:V140" si="84">U135*T135</f>
        <v>0</v>
      </c>
      <c r="AC135" s="2">
        <f>SUM(D135+G135+J135+M135+P135+S135)</f>
        <v>0</v>
      </c>
      <c r="AD135" s="2">
        <f>C135+F135+I135+L135+O135+R135</f>
        <v>0</v>
      </c>
    </row>
    <row r="136" spans="1:41" hidden="1" x14ac:dyDescent="0.25">
      <c r="A136" s="2">
        <v>12</v>
      </c>
      <c r="B136" s="2">
        <v>59</v>
      </c>
      <c r="D136" s="2">
        <f t="shared" si="78"/>
        <v>0</v>
      </c>
      <c r="E136" s="2">
        <v>78</v>
      </c>
      <c r="G136" s="2">
        <f t="shared" si="79"/>
        <v>0</v>
      </c>
      <c r="H136" s="2">
        <v>98</v>
      </c>
      <c r="J136" s="2">
        <f t="shared" si="80"/>
        <v>0</v>
      </c>
      <c r="K136" s="2">
        <v>112</v>
      </c>
      <c r="M136" s="2">
        <f t="shared" si="81"/>
        <v>0</v>
      </c>
      <c r="N136" s="2">
        <v>127</v>
      </c>
      <c r="P136" s="2">
        <f t="shared" si="82"/>
        <v>0</v>
      </c>
      <c r="Q136" s="2">
        <v>136</v>
      </c>
      <c r="S136" s="2">
        <f t="shared" si="83"/>
        <v>0</v>
      </c>
      <c r="T136" s="2">
        <v>146</v>
      </c>
      <c r="V136" s="2">
        <f t="shared" si="84"/>
        <v>0</v>
      </c>
      <c r="AC136" s="2">
        <f>SUM(D136+G136+J136+M136+P136+S136+V136)</f>
        <v>0</v>
      </c>
      <c r="AD136" s="2">
        <f>C136+F136+I136+L136+O136+R136+U136</f>
        <v>0</v>
      </c>
    </row>
    <row r="137" spans="1:41" x14ac:dyDescent="0.25">
      <c r="A137" s="2">
        <v>14</v>
      </c>
      <c r="B137" s="2">
        <v>83</v>
      </c>
      <c r="C137" s="2">
        <v>3</v>
      </c>
      <c r="D137" s="2">
        <f t="shared" si="78"/>
        <v>249</v>
      </c>
      <c r="E137" s="2">
        <v>112</v>
      </c>
      <c r="G137" s="2">
        <f t="shared" si="79"/>
        <v>0</v>
      </c>
      <c r="H137" s="2">
        <v>141</v>
      </c>
      <c r="I137" s="2">
        <v>1</v>
      </c>
      <c r="J137" s="2">
        <f t="shared" si="80"/>
        <v>141</v>
      </c>
      <c r="K137" s="2">
        <v>164</v>
      </c>
      <c r="M137" s="2">
        <f t="shared" si="81"/>
        <v>0</v>
      </c>
      <c r="N137" s="2">
        <v>186</v>
      </c>
      <c r="P137" s="2">
        <f t="shared" si="82"/>
        <v>0</v>
      </c>
      <c r="Q137" s="2">
        <v>186</v>
      </c>
      <c r="S137" s="2">
        <f t="shared" si="83"/>
        <v>0</v>
      </c>
      <c r="T137" s="2">
        <v>186</v>
      </c>
      <c r="V137" s="2">
        <f t="shared" si="84"/>
        <v>0</v>
      </c>
      <c r="Y137" s="2">
        <f>U137*V137</f>
        <v>0</v>
      </c>
      <c r="AB137" s="2">
        <f>X137*Y137</f>
        <v>0</v>
      </c>
      <c r="AC137" s="2">
        <f>D137+G137+J137+M137+P137+S137+V137</f>
        <v>390</v>
      </c>
      <c r="AD137" s="2">
        <f>C137+F137+I137+L137+O137+R137+U137</f>
        <v>4</v>
      </c>
    </row>
    <row r="138" spans="1:41" x14ac:dyDescent="0.25">
      <c r="A138" s="2">
        <v>16</v>
      </c>
      <c r="B138" s="2">
        <v>112</v>
      </c>
      <c r="C138" s="2">
        <v>2</v>
      </c>
      <c r="D138" s="2">
        <f t="shared" si="78"/>
        <v>224</v>
      </c>
      <c r="E138" s="2">
        <v>151</v>
      </c>
      <c r="F138" s="8">
        <v>1</v>
      </c>
      <c r="G138" s="2">
        <f t="shared" si="79"/>
        <v>151</v>
      </c>
      <c r="H138" s="2">
        <v>190</v>
      </c>
      <c r="I138" s="2">
        <v>3</v>
      </c>
      <c r="J138" s="2">
        <f t="shared" si="80"/>
        <v>570</v>
      </c>
      <c r="K138" s="2">
        <v>223</v>
      </c>
      <c r="L138" s="2">
        <v>4</v>
      </c>
      <c r="M138" s="2">
        <f t="shared" si="81"/>
        <v>892</v>
      </c>
      <c r="N138" s="2">
        <v>256</v>
      </c>
      <c r="P138" s="2">
        <f t="shared" si="82"/>
        <v>0</v>
      </c>
      <c r="Q138" s="2">
        <v>256</v>
      </c>
      <c r="S138" s="2">
        <f t="shared" si="83"/>
        <v>0</v>
      </c>
      <c r="T138" s="2">
        <v>256</v>
      </c>
      <c r="V138" s="2">
        <f t="shared" si="84"/>
        <v>0</v>
      </c>
      <c r="Y138" s="2">
        <f>U138*V138</f>
        <v>0</v>
      </c>
      <c r="AB138" s="2">
        <f>X138*Y138</f>
        <v>0</v>
      </c>
      <c r="AC138" s="2">
        <f>D138+G138+J138+M138+P138+S138+V138+Y138</f>
        <v>1837</v>
      </c>
      <c r="AD138" s="2">
        <f>C138+F138+I138+L138+O138+R138+U138+X138</f>
        <v>10</v>
      </c>
    </row>
    <row r="139" spans="1:41" x14ac:dyDescent="0.25">
      <c r="A139" s="2">
        <v>18</v>
      </c>
      <c r="B139" s="2">
        <v>144</v>
      </c>
      <c r="D139" s="2">
        <f t="shared" si="78"/>
        <v>0</v>
      </c>
      <c r="E139" s="2">
        <v>196</v>
      </c>
      <c r="F139" s="8">
        <v>1</v>
      </c>
      <c r="G139" s="2">
        <f t="shared" si="79"/>
        <v>196</v>
      </c>
      <c r="H139" s="2">
        <v>248</v>
      </c>
      <c r="I139" s="8">
        <v>1</v>
      </c>
      <c r="J139" s="2">
        <f t="shared" si="80"/>
        <v>248</v>
      </c>
      <c r="K139" s="2">
        <v>292</v>
      </c>
      <c r="M139" s="2">
        <f t="shared" si="81"/>
        <v>0</v>
      </c>
      <c r="N139" s="2">
        <v>336</v>
      </c>
      <c r="P139" s="2">
        <f t="shared" si="82"/>
        <v>0</v>
      </c>
      <c r="Q139" s="2">
        <v>336</v>
      </c>
      <c r="S139" s="2">
        <f t="shared" si="83"/>
        <v>0</v>
      </c>
      <c r="T139" s="2">
        <v>336</v>
      </c>
      <c r="V139" s="2">
        <f t="shared" si="84"/>
        <v>0</v>
      </c>
      <c r="Y139" s="2">
        <f>U139*V139</f>
        <v>0</v>
      </c>
      <c r="AB139" s="2">
        <f>X139*Y139</f>
        <v>0</v>
      </c>
      <c r="AC139" s="2">
        <f>D139+G139+J139+M139+P139+S139+V139+Y139</f>
        <v>444</v>
      </c>
      <c r="AD139" s="2">
        <f>C139+F139+I139+L139+O139</f>
        <v>2</v>
      </c>
    </row>
    <row r="140" spans="1:41" x14ac:dyDescent="0.25">
      <c r="A140" s="2">
        <v>20</v>
      </c>
      <c r="B140" s="2">
        <v>181</v>
      </c>
      <c r="C140" s="2">
        <v>1</v>
      </c>
      <c r="D140" s="2">
        <f t="shared" si="78"/>
        <v>181</v>
      </c>
      <c r="E140" s="2">
        <v>248</v>
      </c>
      <c r="G140" s="2">
        <f t="shared" si="79"/>
        <v>0</v>
      </c>
      <c r="H140" s="2">
        <v>314</v>
      </c>
      <c r="J140" s="2">
        <f t="shared" si="80"/>
        <v>0</v>
      </c>
      <c r="K140" s="2">
        <v>370</v>
      </c>
      <c r="M140" s="2">
        <f t="shared" si="81"/>
        <v>0</v>
      </c>
      <c r="N140" s="2">
        <v>427</v>
      </c>
      <c r="P140" s="2">
        <f t="shared" si="82"/>
        <v>0</v>
      </c>
      <c r="Q140" s="2">
        <v>427</v>
      </c>
      <c r="S140" s="2">
        <f t="shared" si="83"/>
        <v>0</v>
      </c>
      <c r="T140" s="2">
        <v>427</v>
      </c>
      <c r="V140" s="2">
        <f t="shared" si="84"/>
        <v>0</v>
      </c>
      <c r="Y140" s="2">
        <f>U140*V140</f>
        <v>0</v>
      </c>
      <c r="AB140" s="2">
        <f>X140*Y140</f>
        <v>0</v>
      </c>
      <c r="AC140" s="2">
        <f>D140+G140+J140+M140+P140</f>
        <v>181</v>
      </c>
      <c r="AD140" s="2">
        <f>C140+F140+I140+L140+O140</f>
        <v>1</v>
      </c>
    </row>
    <row r="141" spans="1:41" x14ac:dyDescent="0.25">
      <c r="A141" s="3" t="s">
        <v>17</v>
      </c>
      <c r="D141" s="2">
        <f>SUM(D135:D140)</f>
        <v>654</v>
      </c>
      <c r="G141" s="2">
        <f>SUM(G135:G140)</f>
        <v>347</v>
      </c>
      <c r="J141" s="2">
        <f>SUM(J135:J140)</f>
        <v>959</v>
      </c>
      <c r="M141" s="2">
        <f>SUM(M135:M140)</f>
        <v>892</v>
      </c>
      <c r="P141" s="2">
        <f>SUM(P135:P140)</f>
        <v>0</v>
      </c>
      <c r="S141" s="2">
        <f>SUM(S135:S140)</f>
        <v>0</v>
      </c>
      <c r="Y141" s="2">
        <f>SUM(Y137:Y140)</f>
        <v>0</v>
      </c>
      <c r="AB141" s="4" t="s">
        <v>15</v>
      </c>
      <c r="AC141" s="5">
        <f>SUM(AC135:AC140)</f>
        <v>2852</v>
      </c>
      <c r="AD141" s="2">
        <f>C141+F141+I141+L141+O141</f>
        <v>0</v>
      </c>
      <c r="AF141" s="23">
        <v>25</v>
      </c>
      <c r="AG141" s="33">
        <f>(AC141/1000)*AF141</f>
        <v>71.3</v>
      </c>
      <c r="AH141" s="23">
        <v>20</v>
      </c>
      <c r="AI141" s="33">
        <f>(AC141/1000)*AH141</f>
        <v>57.04</v>
      </c>
      <c r="AJ141" s="23">
        <v>50</v>
      </c>
      <c r="AK141" s="33">
        <f>(AC141/1000)*AJ141</f>
        <v>142.6</v>
      </c>
      <c r="AL141" s="23">
        <v>20</v>
      </c>
      <c r="AM141" s="33">
        <f>(AC141/1000)*AL141</f>
        <v>57.04</v>
      </c>
      <c r="AN141" s="23">
        <v>0</v>
      </c>
      <c r="AO141" s="33">
        <f>(AC141/1000)*AN141</f>
        <v>0</v>
      </c>
    </row>
    <row r="142" spans="1:41" x14ac:dyDescent="0.25">
      <c r="M142" s="1"/>
      <c r="N142" s="1"/>
      <c r="O142" s="1"/>
      <c r="P142" s="1" t="s">
        <v>8</v>
      </c>
      <c r="Q142" s="1"/>
      <c r="R142" s="1"/>
      <c r="S142" s="1"/>
      <c r="T142" s="1"/>
      <c r="U142" s="1"/>
      <c r="V142" s="5"/>
      <c r="W142" s="1"/>
      <c r="X142" s="1"/>
      <c r="Y142" s="1"/>
      <c r="Z142" s="1"/>
      <c r="AA142" s="1"/>
      <c r="AB142" s="5" t="s">
        <v>14</v>
      </c>
      <c r="AC142" s="5">
        <f>SUM(AD135:AD140)</f>
        <v>17</v>
      </c>
    </row>
    <row r="143" spans="1:41" hidden="1" x14ac:dyDescent="0.25">
      <c r="M143" s="1"/>
      <c r="N143" s="1"/>
      <c r="O143" s="1"/>
      <c r="P143" s="1"/>
      <c r="Q143" s="1"/>
      <c r="R143" s="1"/>
      <c r="S143" s="1"/>
      <c r="T143" s="1"/>
      <c r="U143" s="1"/>
      <c r="V143" s="5"/>
      <c r="W143" s="1"/>
      <c r="X143" s="1"/>
      <c r="Y143" s="1"/>
      <c r="Z143" s="1"/>
      <c r="AA143" s="1"/>
      <c r="AB143" s="1"/>
      <c r="AC143" s="5"/>
    </row>
    <row r="144" spans="1:41" hidden="1" x14ac:dyDescent="0.25">
      <c r="A144" s="4" t="s">
        <v>31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" t="s">
        <v>8</v>
      </c>
      <c r="W144" s="4"/>
      <c r="X144" s="1"/>
      <c r="Y144" s="1"/>
      <c r="Z144" s="4"/>
      <c r="AA144" s="1"/>
      <c r="AB144" s="1"/>
      <c r="AC144" s="4"/>
    </row>
    <row r="145" spans="1:41" hidden="1" x14ac:dyDescent="0.25">
      <c r="D145" s="2" t="s">
        <v>1</v>
      </c>
      <c r="G145" s="2" t="s">
        <v>2</v>
      </c>
      <c r="J145" s="2" t="s">
        <v>3</v>
      </c>
      <c r="M145" s="2" t="s">
        <v>4</v>
      </c>
      <c r="P145" s="2" t="s">
        <v>5</v>
      </c>
      <c r="S145" s="2" t="s">
        <v>6</v>
      </c>
      <c r="V145" s="2" t="s">
        <v>7</v>
      </c>
      <c r="W145" s="2" t="s">
        <v>8</v>
      </c>
      <c r="Y145" s="2" t="s">
        <v>9</v>
      </c>
      <c r="AB145" s="2" t="s">
        <v>10</v>
      </c>
      <c r="AC145" s="2" t="s">
        <v>11</v>
      </c>
      <c r="AD145" s="2" t="s">
        <v>11</v>
      </c>
    </row>
    <row r="146" spans="1:41" hidden="1" x14ac:dyDescent="0.25">
      <c r="A146" s="2" t="s">
        <v>12</v>
      </c>
      <c r="B146" s="2" t="s">
        <v>13</v>
      </c>
      <c r="C146" s="2" t="s">
        <v>14</v>
      </c>
      <c r="D146" s="2" t="s">
        <v>15</v>
      </c>
      <c r="E146" s="2" t="s">
        <v>13</v>
      </c>
      <c r="F146" s="2" t="s">
        <v>14</v>
      </c>
      <c r="G146" s="2" t="s">
        <v>15</v>
      </c>
      <c r="H146" s="2" t="s">
        <v>13</v>
      </c>
      <c r="I146" s="2" t="s">
        <v>14</v>
      </c>
      <c r="J146" s="2" t="s">
        <v>15</v>
      </c>
      <c r="K146" s="2" t="s">
        <v>13</v>
      </c>
      <c r="L146" s="2" t="s">
        <v>14</v>
      </c>
      <c r="M146" s="2" t="s">
        <v>15</v>
      </c>
      <c r="N146" s="2" t="s">
        <v>13</v>
      </c>
      <c r="O146" s="2" t="s">
        <v>14</v>
      </c>
      <c r="P146" s="2" t="s">
        <v>15</v>
      </c>
      <c r="Q146" s="2" t="s">
        <v>13</v>
      </c>
      <c r="R146" s="2" t="s">
        <v>24</v>
      </c>
      <c r="S146" s="2" t="s">
        <v>15</v>
      </c>
      <c r="T146" s="2" t="s">
        <v>13</v>
      </c>
      <c r="U146" s="2" t="s">
        <v>14</v>
      </c>
      <c r="V146" s="2" t="s">
        <v>15</v>
      </c>
      <c r="X146" s="2" t="s">
        <v>14</v>
      </c>
      <c r="Y146" s="2" t="s">
        <v>15</v>
      </c>
      <c r="AA146" s="2" t="s">
        <v>14</v>
      </c>
      <c r="AB146" s="2" t="s">
        <v>15</v>
      </c>
      <c r="AC146" s="2" t="s">
        <v>16</v>
      </c>
      <c r="AD146" s="2" t="s">
        <v>14</v>
      </c>
    </row>
    <row r="147" spans="1:41" hidden="1" x14ac:dyDescent="0.25">
      <c r="A147" s="2">
        <v>10</v>
      </c>
      <c r="B147" s="2">
        <v>39</v>
      </c>
      <c r="D147" s="2">
        <f t="shared" ref="D147:D152" si="85">B147*C147</f>
        <v>0</v>
      </c>
      <c r="E147" s="2">
        <v>51</v>
      </c>
      <c r="G147" s="2">
        <f t="shared" ref="G147:G152" si="86">E147*F147</f>
        <v>0</v>
      </c>
      <c r="H147" s="2">
        <v>63</v>
      </c>
      <c r="J147" s="2">
        <f t="shared" ref="J147:J152" si="87">H147*I147</f>
        <v>0</v>
      </c>
      <c r="K147" s="2">
        <v>72</v>
      </c>
      <c r="M147" s="2">
        <f t="shared" ref="M147:M152" si="88">K147*L147</f>
        <v>0</v>
      </c>
      <c r="N147" s="2">
        <v>80</v>
      </c>
      <c r="P147" s="2">
        <f t="shared" ref="P147:P152" si="89">N147*O147</f>
        <v>0</v>
      </c>
      <c r="S147" s="2">
        <f t="shared" ref="S147:S152" si="90">Q147*R147</f>
        <v>0</v>
      </c>
      <c r="V147" s="2">
        <f>U147*T147</f>
        <v>0</v>
      </c>
      <c r="AC147" s="2">
        <f>SUM(D147+G147+J147+M147+P147+S147)</f>
        <v>0</v>
      </c>
      <c r="AD147" s="2">
        <f>C147+F147+I147+L147+O147+R147</f>
        <v>0</v>
      </c>
    </row>
    <row r="148" spans="1:41" hidden="1" x14ac:dyDescent="0.25">
      <c r="A148" s="2">
        <v>12</v>
      </c>
      <c r="B148" s="2">
        <v>59</v>
      </c>
      <c r="D148" s="2">
        <f t="shared" si="85"/>
        <v>0</v>
      </c>
      <c r="E148" s="2">
        <v>78</v>
      </c>
      <c r="G148" s="2">
        <f t="shared" si="86"/>
        <v>0</v>
      </c>
      <c r="H148" s="2">
        <v>98</v>
      </c>
      <c r="J148" s="2">
        <f t="shared" si="87"/>
        <v>0</v>
      </c>
      <c r="K148" s="2">
        <v>112</v>
      </c>
      <c r="M148" s="2">
        <f t="shared" si="88"/>
        <v>0</v>
      </c>
      <c r="N148" s="2">
        <v>127</v>
      </c>
      <c r="P148" s="2">
        <f t="shared" si="89"/>
        <v>0</v>
      </c>
      <c r="Q148" s="2">
        <v>136</v>
      </c>
      <c r="S148" s="2">
        <f t="shared" si="90"/>
        <v>0</v>
      </c>
      <c r="T148" s="2">
        <v>146</v>
      </c>
      <c r="V148" s="2">
        <f>T148*U148</f>
        <v>0</v>
      </c>
      <c r="AB148" s="2">
        <f>Z148*AA148</f>
        <v>0</v>
      </c>
      <c r="AC148" s="2">
        <f>D148+G148+J148+M148+P148+S148+V148+Y148+AB148</f>
        <v>0</v>
      </c>
      <c r="AD148" s="2">
        <f>C148+F148+I148+L148+O148+R148+U148+X148+AA148</f>
        <v>0</v>
      </c>
    </row>
    <row r="149" spans="1:41" hidden="1" x14ac:dyDescent="0.25">
      <c r="A149" s="2">
        <v>14</v>
      </c>
      <c r="B149" s="2">
        <v>83</v>
      </c>
      <c r="D149" s="2">
        <f t="shared" si="85"/>
        <v>0</v>
      </c>
      <c r="E149" s="2">
        <v>112</v>
      </c>
      <c r="F149" s="8"/>
      <c r="G149" s="2">
        <f t="shared" si="86"/>
        <v>0</v>
      </c>
      <c r="H149" s="2">
        <v>141</v>
      </c>
      <c r="J149" s="2">
        <f t="shared" si="87"/>
        <v>0</v>
      </c>
      <c r="K149" s="2">
        <v>164</v>
      </c>
      <c r="M149" s="2">
        <f t="shared" si="88"/>
        <v>0</v>
      </c>
      <c r="N149" s="2">
        <v>186</v>
      </c>
      <c r="O149" s="8"/>
      <c r="P149" s="2">
        <f t="shared" si="89"/>
        <v>0</v>
      </c>
      <c r="Q149" s="2">
        <v>186</v>
      </c>
      <c r="S149" s="2">
        <f t="shared" si="90"/>
        <v>0</v>
      </c>
      <c r="T149" s="2">
        <v>216</v>
      </c>
      <c r="V149" s="2">
        <f t="shared" ref="V149:V154" si="91">T149*U149</f>
        <v>0</v>
      </c>
      <c r="AB149" s="2">
        <f t="shared" ref="AB149:AB154" si="92">X149*Y149</f>
        <v>0</v>
      </c>
      <c r="AC149" s="2">
        <f>D149+G149+J149+M149+P149+S149+V149</f>
        <v>0</v>
      </c>
      <c r="AD149" s="2">
        <f>C149+F149+I149+L149+O149+R149+U149+X149</f>
        <v>0</v>
      </c>
    </row>
    <row r="150" spans="1:41" hidden="1" x14ac:dyDescent="0.25">
      <c r="A150" s="2">
        <v>16</v>
      </c>
      <c r="B150" s="2">
        <v>112</v>
      </c>
      <c r="D150" s="2">
        <f t="shared" si="85"/>
        <v>0</v>
      </c>
      <c r="E150" s="2">
        <v>151</v>
      </c>
      <c r="G150" s="2">
        <f t="shared" si="86"/>
        <v>0</v>
      </c>
      <c r="H150" s="2">
        <v>190</v>
      </c>
      <c r="J150" s="2">
        <f t="shared" si="87"/>
        <v>0</v>
      </c>
      <c r="K150" s="2">
        <v>223</v>
      </c>
      <c r="M150" s="2">
        <f t="shared" si="88"/>
        <v>0</v>
      </c>
      <c r="N150" s="2">
        <v>256</v>
      </c>
      <c r="P150" s="2">
        <f t="shared" si="89"/>
        <v>0</v>
      </c>
      <c r="Q150" s="2">
        <v>256</v>
      </c>
      <c r="S150" s="2">
        <f t="shared" si="90"/>
        <v>0</v>
      </c>
      <c r="T150" s="2">
        <v>305</v>
      </c>
      <c r="V150" s="2">
        <f t="shared" si="91"/>
        <v>0</v>
      </c>
      <c r="AB150" s="2">
        <f t="shared" si="92"/>
        <v>0</v>
      </c>
      <c r="AC150" s="2">
        <f>D150+G150+J150+M150+P150+S150+V150+Y150</f>
        <v>0</v>
      </c>
      <c r="AD150" s="2">
        <f>C150+F150+I150+L150+O150+R150+U150+X150</f>
        <v>0</v>
      </c>
    </row>
    <row r="151" spans="1:41" hidden="1" x14ac:dyDescent="0.25">
      <c r="A151" s="2">
        <v>18</v>
      </c>
      <c r="B151" s="2">
        <v>144</v>
      </c>
      <c r="D151" s="2">
        <f t="shared" si="85"/>
        <v>0</v>
      </c>
      <c r="E151" s="2">
        <v>196</v>
      </c>
      <c r="G151" s="2">
        <f t="shared" si="86"/>
        <v>0</v>
      </c>
      <c r="H151" s="2">
        <v>248</v>
      </c>
      <c r="J151" s="2">
        <f t="shared" si="87"/>
        <v>0</v>
      </c>
      <c r="K151" s="2">
        <v>292</v>
      </c>
      <c r="M151" s="2">
        <f t="shared" si="88"/>
        <v>0</v>
      </c>
      <c r="N151" s="2">
        <v>336</v>
      </c>
      <c r="P151" s="2">
        <f t="shared" si="89"/>
        <v>0</v>
      </c>
      <c r="Q151" s="2">
        <v>336</v>
      </c>
      <c r="S151" s="2">
        <f t="shared" si="90"/>
        <v>0</v>
      </c>
      <c r="T151" s="2">
        <v>402</v>
      </c>
      <c r="V151" s="2">
        <f t="shared" si="91"/>
        <v>0</v>
      </c>
      <c r="AB151" s="2">
        <f t="shared" si="92"/>
        <v>0</v>
      </c>
      <c r="AC151" s="2">
        <f>D151+G151+J151+M151+P151+S151+V151</f>
        <v>0</v>
      </c>
      <c r="AD151" s="2">
        <f>C151+F151+I151+L151+O151+R151+U151+X151</f>
        <v>0</v>
      </c>
    </row>
    <row r="152" spans="1:41" hidden="1" x14ac:dyDescent="0.25">
      <c r="A152" s="2">
        <v>20</v>
      </c>
      <c r="B152" s="2">
        <v>181</v>
      </c>
      <c r="D152" s="2">
        <f t="shared" si="85"/>
        <v>0</v>
      </c>
      <c r="E152" s="2">
        <v>248</v>
      </c>
      <c r="G152" s="2">
        <f t="shared" si="86"/>
        <v>0</v>
      </c>
      <c r="H152" s="2">
        <v>314</v>
      </c>
      <c r="J152" s="2">
        <f t="shared" si="87"/>
        <v>0</v>
      </c>
      <c r="K152" s="2">
        <v>370</v>
      </c>
      <c r="M152" s="2">
        <f t="shared" si="88"/>
        <v>0</v>
      </c>
      <c r="N152" s="2">
        <v>427</v>
      </c>
      <c r="P152" s="2">
        <f t="shared" si="89"/>
        <v>0</v>
      </c>
      <c r="Q152" s="2">
        <v>427</v>
      </c>
      <c r="S152" s="2">
        <f t="shared" si="90"/>
        <v>0</v>
      </c>
      <c r="T152" s="2">
        <v>512</v>
      </c>
      <c r="V152" s="2">
        <f t="shared" si="91"/>
        <v>0</v>
      </c>
      <c r="AB152" s="2">
        <f t="shared" si="92"/>
        <v>0</v>
      </c>
      <c r="AC152" s="2">
        <f>D152+G152+J152+M152+P152+S152+V152+Y152</f>
        <v>0</v>
      </c>
      <c r="AD152" s="2">
        <f>C152+F152+I152+L152+O152+R152+U152+X152</f>
        <v>0</v>
      </c>
    </row>
    <row r="153" spans="1:41" hidden="1" x14ac:dyDescent="0.25">
      <c r="A153" s="2">
        <v>22</v>
      </c>
      <c r="B153" s="2">
        <v>221</v>
      </c>
      <c r="D153" s="2">
        <f>B153*C153</f>
        <v>0</v>
      </c>
      <c r="E153" s="2">
        <v>304</v>
      </c>
      <c r="G153" s="2">
        <f>E153*F153</f>
        <v>0</v>
      </c>
      <c r="H153" s="2">
        <v>387</v>
      </c>
      <c r="J153" s="2">
        <f>H153*I153</f>
        <v>0</v>
      </c>
      <c r="K153" s="2">
        <v>458</v>
      </c>
      <c r="M153" s="2">
        <f>K153*L153</f>
        <v>0</v>
      </c>
      <c r="N153" s="2">
        <v>528</v>
      </c>
      <c r="P153" s="2">
        <f>N153*O153</f>
        <v>0</v>
      </c>
      <c r="Q153" s="2">
        <v>583</v>
      </c>
      <c r="S153" s="2">
        <f>Q153*R153</f>
        <v>0</v>
      </c>
      <c r="T153" s="2">
        <v>638</v>
      </c>
      <c r="V153" s="2">
        <f t="shared" si="91"/>
        <v>0</v>
      </c>
      <c r="AB153" s="2">
        <f t="shared" si="92"/>
        <v>0</v>
      </c>
      <c r="AC153" s="2">
        <f>D153+G153+J153+M153+P153</f>
        <v>0</v>
      </c>
      <c r="AD153" s="2">
        <f>C153+F153+I153+L153+O153</f>
        <v>0</v>
      </c>
    </row>
    <row r="154" spans="1:41" hidden="1" x14ac:dyDescent="0.25">
      <c r="A154" s="2">
        <v>24</v>
      </c>
      <c r="B154" s="2">
        <v>266</v>
      </c>
      <c r="D154" s="2">
        <f>B154*C154</f>
        <v>0</v>
      </c>
      <c r="E154" s="2">
        <v>368</v>
      </c>
      <c r="G154" s="2">
        <f>E154*F154</f>
        <v>0</v>
      </c>
      <c r="H154" s="2">
        <v>469</v>
      </c>
      <c r="J154" s="2">
        <f>H154*I154</f>
        <v>0</v>
      </c>
      <c r="K154" s="2">
        <v>556</v>
      </c>
      <c r="M154" s="2">
        <f>K154*L154</f>
        <v>0</v>
      </c>
      <c r="N154" s="2">
        <v>644</v>
      </c>
      <c r="P154" s="2">
        <f>N154*O154</f>
        <v>0</v>
      </c>
      <c r="Q154" s="2">
        <v>708</v>
      </c>
      <c r="S154" s="2">
        <f>Q154*R154</f>
        <v>0</v>
      </c>
      <c r="T154" s="2">
        <v>773</v>
      </c>
      <c r="V154" s="2">
        <f t="shared" si="91"/>
        <v>0</v>
      </c>
      <c r="AB154" s="2">
        <f t="shared" si="92"/>
        <v>0</v>
      </c>
      <c r="AC154" s="2">
        <f>D154+G154+J154+M154+P154</f>
        <v>0</v>
      </c>
      <c r="AD154" s="2">
        <f>C154+F154+I154+L154+O154</f>
        <v>0</v>
      </c>
    </row>
    <row r="155" spans="1:41" hidden="1" x14ac:dyDescent="0.25">
      <c r="A155" s="3" t="s">
        <v>17</v>
      </c>
      <c r="D155" s="2">
        <f>SUM(D148:D154)</f>
        <v>0</v>
      </c>
      <c r="G155" s="2">
        <f>SUM(G148:G154)</f>
        <v>0</v>
      </c>
      <c r="J155" s="2">
        <f>SUM(J148:J154)</f>
        <v>0</v>
      </c>
      <c r="M155" s="2">
        <f>SUM(M148:M154)</f>
        <v>0</v>
      </c>
      <c r="P155" s="2">
        <f>SUM(P148:P154)</f>
        <v>0</v>
      </c>
      <c r="S155" s="2">
        <f>SUM(S148:S154)</f>
        <v>0</v>
      </c>
      <c r="V155" s="2">
        <f>SUM(V148:V154)</f>
        <v>0</v>
      </c>
      <c r="Y155" s="2">
        <f>SUM(Y149:Y154)</f>
        <v>0</v>
      </c>
      <c r="AB155" s="4" t="s">
        <v>15</v>
      </c>
      <c r="AC155" s="5">
        <f>SUM(AC148:AC154)</f>
        <v>0</v>
      </c>
      <c r="AD155" s="2">
        <f>C155+F155+I155+L155+O155</f>
        <v>0</v>
      </c>
    </row>
    <row r="156" spans="1:41" hidden="1" x14ac:dyDescent="0.25">
      <c r="M156" s="1"/>
      <c r="N156" s="1"/>
      <c r="O156" s="1"/>
      <c r="P156" s="1" t="s">
        <v>8</v>
      </c>
      <c r="Q156" s="1"/>
      <c r="R156" s="1"/>
      <c r="S156" s="1"/>
      <c r="T156" s="1"/>
      <c r="U156" s="1"/>
      <c r="V156" s="5"/>
      <c r="W156" s="1"/>
      <c r="X156" s="1"/>
      <c r="Y156" s="1"/>
      <c r="Z156" s="1"/>
      <c r="AA156" s="1"/>
      <c r="AB156" s="5" t="s">
        <v>14</v>
      </c>
      <c r="AC156" s="5">
        <f>SUM(AD146:AD154)</f>
        <v>0</v>
      </c>
    </row>
    <row r="157" spans="1:41" x14ac:dyDescent="0.25">
      <c r="M157" s="1"/>
      <c r="N157" s="1"/>
      <c r="O157" s="1"/>
      <c r="P157" s="1"/>
      <c r="Q157" s="1"/>
      <c r="R157" s="1"/>
      <c r="S157" s="1"/>
      <c r="T157" s="1"/>
      <c r="U157" s="1"/>
      <c r="V157" s="5"/>
      <c r="W157" s="1"/>
      <c r="X157" s="1"/>
      <c r="Y157" s="1"/>
      <c r="Z157" s="1"/>
      <c r="AA157" s="1"/>
      <c r="AB157" s="1"/>
      <c r="AC157" s="5"/>
    </row>
    <row r="158" spans="1:41" x14ac:dyDescent="0.25">
      <c r="C158" s="3"/>
      <c r="D158" s="3"/>
      <c r="F158" s="3"/>
      <c r="G158" s="3"/>
      <c r="I158" s="3"/>
      <c r="J158" s="3"/>
      <c r="L158" s="3"/>
      <c r="M158" s="6"/>
      <c r="N158" s="1"/>
      <c r="O158" s="6"/>
      <c r="P158" s="6"/>
      <c r="Q158" s="1"/>
      <c r="R158" s="6"/>
      <c r="S158" s="6"/>
      <c r="T158" s="1"/>
      <c r="U158" s="7"/>
      <c r="W158" s="5"/>
      <c r="X158" s="6"/>
      <c r="Y158" s="6"/>
      <c r="AA158" s="6"/>
      <c r="AB158" s="6"/>
    </row>
    <row r="160" spans="1:41" x14ac:dyDescent="0.25">
      <c r="D160" s="5" t="s">
        <v>23</v>
      </c>
      <c r="I160" s="2">
        <v>319</v>
      </c>
      <c r="J160" s="5" t="s">
        <v>39</v>
      </c>
      <c r="M160" s="2">
        <v>77.126000000000005</v>
      </c>
      <c r="O160" s="2">
        <f>I160/5</f>
        <v>63.8</v>
      </c>
      <c r="P160" s="8" t="s">
        <v>32</v>
      </c>
      <c r="R160" s="15" t="e">
        <f>P160+O160</f>
        <v>#VALUE!</v>
      </c>
      <c r="S160" s="9"/>
      <c r="AB160" s="22" t="s">
        <v>27</v>
      </c>
      <c r="AF160" s="23">
        <v>5</v>
      </c>
      <c r="AG160" s="34">
        <f>AF160*M160</f>
        <v>385.63</v>
      </c>
      <c r="AH160" s="23">
        <v>7</v>
      </c>
      <c r="AI160" s="34">
        <f>AH160*M160</f>
        <v>539.88200000000006</v>
      </c>
      <c r="AJ160" s="23">
        <v>10</v>
      </c>
      <c r="AK160" s="34">
        <f>AJ160*M160</f>
        <v>771.26</v>
      </c>
      <c r="AL160" s="23">
        <v>10</v>
      </c>
      <c r="AM160" s="34">
        <f>AL160*M160</f>
        <v>771.26</v>
      </c>
      <c r="AN160" s="23">
        <v>5</v>
      </c>
      <c r="AO160" s="34">
        <f>AN160*M160</f>
        <v>385.63</v>
      </c>
    </row>
    <row r="161" spans="4:41" x14ac:dyDescent="0.25">
      <c r="D161" s="5" t="s">
        <v>26</v>
      </c>
      <c r="I161" s="2">
        <v>150</v>
      </c>
      <c r="J161" s="5" t="s">
        <v>39</v>
      </c>
      <c r="M161" s="2">
        <v>88.89</v>
      </c>
      <c r="O161" s="2">
        <f>I161/6</f>
        <v>25</v>
      </c>
      <c r="P161" s="8" t="s">
        <v>35</v>
      </c>
      <c r="AB161" s="22" t="s">
        <v>28</v>
      </c>
      <c r="AC161" s="5">
        <f>SUM(AC17+AC32+AC47+AC59+AC70+AC84+AC102+AC115+AC127+AC141)</f>
        <v>59682</v>
      </c>
      <c r="AF161" s="23">
        <v>1</v>
      </c>
      <c r="AG161" s="34">
        <f>AF161*M161</f>
        <v>88.89</v>
      </c>
      <c r="AH161" s="23">
        <v>1</v>
      </c>
      <c r="AI161" s="34">
        <f>AH161*M161</f>
        <v>88.89</v>
      </c>
      <c r="AJ161" s="23">
        <v>2</v>
      </c>
      <c r="AK161" s="34">
        <f>AJ161*M161</f>
        <v>177.78</v>
      </c>
      <c r="AL161" s="23">
        <v>5</v>
      </c>
      <c r="AM161" s="34">
        <f>AL161*M161</f>
        <v>444.45</v>
      </c>
      <c r="AN161" s="23">
        <v>0.25</v>
      </c>
      <c r="AO161" s="34">
        <f>AN161*M161</f>
        <v>22.2225</v>
      </c>
    </row>
    <row r="162" spans="4:41" x14ac:dyDescent="0.25">
      <c r="D162" s="5"/>
      <c r="J162" s="5"/>
      <c r="P162" s="8"/>
      <c r="AB162" s="22"/>
      <c r="AC162" s="5"/>
      <c r="AG162" s="34"/>
      <c r="AI162" s="34"/>
      <c r="AK162" s="34"/>
      <c r="AM162" s="34"/>
    </row>
    <row r="163" spans="4:41" x14ac:dyDescent="0.25">
      <c r="R163" s="15" t="e">
        <f>(P161+O161)*2.4</f>
        <v>#VALUE!</v>
      </c>
      <c r="S163" s="8"/>
      <c r="AG163" s="24" t="s">
        <v>45</v>
      </c>
      <c r="AH163" s="25"/>
      <c r="AI163" s="24" t="s">
        <v>46</v>
      </c>
      <c r="AJ163" s="25"/>
      <c r="AK163" s="24" t="s">
        <v>47</v>
      </c>
      <c r="AM163" s="30" t="s">
        <v>49</v>
      </c>
    </row>
    <row r="164" spans="4:41" x14ac:dyDescent="0.25">
      <c r="D164" s="5"/>
      <c r="J164" s="5"/>
      <c r="AB164" s="5" t="s">
        <v>29</v>
      </c>
      <c r="AC164" s="5">
        <f>SUM(AC18+AC33+AC48+AC60+AC85+AC103+AC116+AC128+AC142)</f>
        <v>422</v>
      </c>
      <c r="AF164" s="26" t="s">
        <v>40</v>
      </c>
      <c r="AG164" s="26">
        <f>SUM(AG15:AG163)</f>
        <v>7946.47</v>
      </c>
      <c r="AH164" s="26"/>
      <c r="AI164" s="26">
        <f>SUM(AI15:AI163)</f>
        <v>8051.0320000000002</v>
      </c>
      <c r="AJ164" s="26"/>
      <c r="AK164" s="26">
        <f>SUM(AK15:AK163)</f>
        <v>11043.140000000001</v>
      </c>
      <c r="AM164" s="26">
        <f>SUM(AM15:AM163)</f>
        <v>6215.81</v>
      </c>
      <c r="AO164" s="26">
        <f>SUM(AO15:AO163)</f>
        <v>6243.2725</v>
      </c>
    </row>
    <row r="165" spans="4:41" hidden="1" x14ac:dyDescent="0.25">
      <c r="D165" s="8" t="s">
        <v>34</v>
      </c>
      <c r="AF165" s="26"/>
      <c r="AG165" s="27"/>
      <c r="AH165" s="26"/>
      <c r="AI165" s="27"/>
      <c r="AJ165" s="26"/>
      <c r="AK165" s="27"/>
    </row>
    <row r="166" spans="4:41" hidden="1" x14ac:dyDescent="0.25">
      <c r="D166" s="9" t="s">
        <v>36</v>
      </c>
      <c r="AF166" s="26"/>
      <c r="AG166" s="27"/>
      <c r="AH166" s="26"/>
      <c r="AI166" s="27"/>
      <c r="AJ166" s="26"/>
      <c r="AK166" s="27"/>
    </row>
    <row r="167" spans="4:41" x14ac:dyDescent="0.25">
      <c r="AF167" s="26" t="s">
        <v>33</v>
      </c>
      <c r="AG167" s="28">
        <f>AG164*0.15</f>
        <v>1191.9704999999999</v>
      </c>
      <c r="AH167" s="26"/>
      <c r="AI167" s="28">
        <f>AI164*0.15</f>
        <v>1207.6548</v>
      </c>
      <c r="AJ167" s="26"/>
      <c r="AK167" s="28">
        <f>AK164*0.15</f>
        <v>1656.4710000000002</v>
      </c>
      <c r="AM167" s="28">
        <f>AM164*0.15</f>
        <v>932.37149999999997</v>
      </c>
      <c r="AO167" s="28">
        <f>AO164*0.15</f>
        <v>936.49087499999996</v>
      </c>
    </row>
    <row r="168" spans="4:41" x14ac:dyDescent="0.25">
      <c r="AF168" s="26" t="s">
        <v>41</v>
      </c>
      <c r="AG168" s="28">
        <f>AG164*0.85</f>
        <v>6754.4994999999999</v>
      </c>
      <c r="AH168" s="26"/>
      <c r="AI168" s="28">
        <f>AI164*0.85</f>
        <v>6843.3771999999999</v>
      </c>
      <c r="AJ168" s="26"/>
      <c r="AK168" s="28">
        <f>AK164*0.85</f>
        <v>9386.6690000000017</v>
      </c>
      <c r="AM168" s="28">
        <f>AM164*0.85</f>
        <v>5283.4385000000002</v>
      </c>
      <c r="AO168" s="28">
        <f>AO164*0.85</f>
        <v>5306.7816249999996</v>
      </c>
    </row>
    <row r="173" spans="4:41" x14ac:dyDescent="0.25">
      <c r="M173" s="8"/>
    </row>
  </sheetData>
  <mergeCells count="5">
    <mergeCell ref="AF1:AG2"/>
    <mergeCell ref="AH1:AI2"/>
    <mergeCell ref="AJ1:AK2"/>
    <mergeCell ref="AL1:AM2"/>
    <mergeCell ref="AN1:AO2"/>
  </mergeCells>
  <phoneticPr fontId="0" type="noConversion"/>
  <printOptions gridLines="1" gridLinesSet="0"/>
  <pageMargins left="0.75" right="0.75" top="1" bottom="1" header="0.5" footer="0.5"/>
  <pageSetup scale="60" fitToHeight="0" orientation="portrait" horizontalDpi="300" verticalDpi="300" r:id="rId1"/>
  <headerFooter alignWithMargins="0">
    <oddHeader>&amp;CMarked Volume, GraftonTown Garage, 2018
Hayden W. Lake, Forester</oddHeader>
    <oddFooter>Page &amp;P</oddFooter>
  </headerFooter>
  <rowBreaks count="1" manualBreakCount="1">
    <brk id="10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Admin</cp:lastModifiedBy>
  <cp:lastPrinted>2018-01-24T12:05:16Z</cp:lastPrinted>
  <dcterms:created xsi:type="dcterms:W3CDTF">2011-12-19T16:20:36Z</dcterms:created>
  <dcterms:modified xsi:type="dcterms:W3CDTF">2018-05-22T15:09:07Z</dcterms:modified>
</cp:coreProperties>
</file>